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eim\Documents\Learning Lab\"/>
    </mc:Choice>
  </mc:AlternateContent>
  <bookViews>
    <workbookView xWindow="0" yWindow="0" windowWidth="27324" windowHeight="15360" tabRatio="500"/>
  </bookViews>
  <sheets>
    <sheet name="Intro" sheetId="7" r:id="rId1"/>
    <sheet name="Indoor Env Quality" sheetId="1" r:id="rId2"/>
    <sheet name="Water Efficiency" sheetId="2" r:id="rId3"/>
    <sheet name="Materials and Resources" sheetId="3" r:id="rId4"/>
    <sheet name="Energy Use Reduction" sheetId="4" r:id="rId5"/>
    <sheet name="Sustainable Sites" sheetId="5" r:id="rId6"/>
    <sheet name="Location and Transportation" sheetId="6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6" l="1"/>
  <c r="B26" i="6"/>
  <c r="B25" i="6"/>
  <c r="B24" i="6"/>
  <c r="B23" i="6"/>
  <c r="B22" i="6"/>
  <c r="B16" i="6"/>
  <c r="B15" i="6"/>
  <c r="B11" i="6"/>
  <c r="B10" i="6"/>
  <c r="B9" i="6"/>
  <c r="A48" i="5"/>
  <c r="B35" i="5"/>
  <c r="B34" i="5"/>
  <c r="B29" i="5"/>
  <c r="B24" i="5"/>
  <c r="B23" i="5"/>
  <c r="B22" i="5"/>
  <c r="B21" i="5"/>
  <c r="B20" i="5"/>
  <c r="B18" i="5"/>
  <c r="B17" i="5"/>
  <c r="B16" i="5"/>
  <c r="B15" i="5"/>
  <c r="B14" i="5"/>
  <c r="B9" i="5"/>
  <c r="A58" i="4"/>
  <c r="A57" i="4"/>
  <c r="A56" i="4"/>
  <c r="A55" i="4"/>
  <c r="A54" i="4"/>
  <c r="A53" i="4"/>
  <c r="B44" i="4"/>
  <c r="B43" i="4"/>
  <c r="B41" i="4"/>
  <c r="B40" i="4"/>
  <c r="B39" i="4"/>
  <c r="B29" i="4"/>
  <c r="B27" i="4"/>
  <c r="B26" i="4"/>
  <c r="B25" i="4"/>
  <c r="B20" i="4"/>
  <c r="B19" i="4"/>
  <c r="A17" i="4"/>
  <c r="A16" i="4"/>
  <c r="A15" i="4"/>
  <c r="A14" i="4"/>
  <c r="A13" i="4"/>
  <c r="A12" i="4"/>
  <c r="A11" i="4"/>
  <c r="B10" i="4"/>
  <c r="A10" i="4"/>
  <c r="B9" i="4"/>
  <c r="B8" i="4"/>
  <c r="A8" i="4"/>
  <c r="B7" i="4"/>
  <c r="B6" i="4"/>
  <c r="A46" i="3"/>
  <c r="A45" i="3"/>
  <c r="A44" i="3"/>
  <c r="A43" i="3"/>
  <c r="A42" i="3"/>
  <c r="A41" i="3"/>
  <c r="B34" i="3"/>
  <c r="B33" i="3"/>
  <c r="B32" i="3"/>
  <c r="B31" i="3"/>
  <c r="B30" i="3"/>
  <c r="B28" i="3"/>
  <c r="B27" i="3"/>
  <c r="B26" i="3"/>
  <c r="B25" i="3"/>
  <c r="B24" i="3"/>
  <c r="A20" i="3"/>
  <c r="B19" i="3"/>
  <c r="B16" i="3"/>
  <c r="B15" i="3"/>
  <c r="B12" i="3"/>
  <c r="B11" i="3"/>
  <c r="B10" i="3"/>
  <c r="B9" i="3"/>
  <c r="B8" i="3"/>
  <c r="B3" i="3"/>
  <c r="B37" i="2"/>
  <c r="B36" i="2"/>
  <c r="B35" i="2"/>
  <c r="B34" i="2"/>
  <c r="B33" i="2"/>
  <c r="B32" i="2"/>
  <c r="B29" i="2"/>
  <c r="B28" i="2"/>
  <c r="B27" i="2"/>
  <c r="B26" i="2"/>
  <c r="B25" i="2"/>
  <c r="B24" i="2"/>
  <c r="A17" i="2"/>
  <c r="B16" i="2"/>
  <c r="B15" i="2"/>
  <c r="B14" i="2"/>
  <c r="B13" i="2"/>
  <c r="A35" i="1"/>
  <c r="A34" i="1"/>
  <c r="A33" i="1"/>
  <c r="A32" i="1"/>
  <c r="A31" i="1"/>
  <c r="B26" i="1"/>
  <c r="B25" i="1"/>
  <c r="B23" i="1"/>
  <c r="B20" i="1"/>
  <c r="B19" i="1"/>
  <c r="B15" i="1"/>
  <c r="B14" i="1"/>
  <c r="A14" i="1"/>
  <c r="B10" i="1"/>
  <c r="B9" i="1"/>
  <c r="B8" i="1"/>
  <c r="B7" i="1"/>
  <c r="B6" i="1"/>
  <c r="B5" i="1"/>
  <c r="B4" i="1"/>
  <c r="B3" i="1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>Ventilation system appropriate size for building, allow for enough outside air to occupants, monitor outdoor airflow, and carbon dioxide.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 xml:space="preserve">Prohibit smoking within buildings, around operable windows, and air intake systems to reduce occupant exposure to tobacco smoke. 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>Volatile Organic Compound (VOC) emissions into the indoor environment, using materials that emit low VOC content, and how to test a materials VOC levels.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>Attention to the health of construction workers and occupants during time of construction by developing a plan to contain construction areas in order to eliminate contamination of HVAC equipment and non- construction areas.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>Occupants control space, thermostat to change temperature, air diffusers to adjust air flow, operable windows.</t>
        </r>
      </text>
    </comment>
    <comment ref="I2" authorId="0" shapeId="0">
      <text>
        <r>
          <rPr>
            <sz val="10"/>
            <color rgb="FF000000"/>
            <rFont val="Arial"/>
            <family val="2"/>
          </rPr>
          <t xml:space="preserve">Occupant can adjust lighting levels on light switch, adjustable shading devices for natural light, equipped with task lighting at desk, occupancy sensors.
</t>
        </r>
      </text>
    </comment>
    <comment ref="J2" authorId="0" shapeId="0">
      <text>
        <r>
          <rPr>
            <sz val="10"/>
            <color rgb="FF000000"/>
            <rFont val="Arial"/>
            <family val="2"/>
          </rPr>
          <t xml:space="preserve">Occupants are exposed to both natural and artificial light, control amounts of both.
</t>
        </r>
      </text>
    </comment>
    <comment ref="K2" authorId="0" shapeId="0">
      <text>
        <r>
          <rPr>
            <sz val="10"/>
            <color rgb="FF000000"/>
            <rFont val="Arial"/>
            <family val="2"/>
          </rPr>
          <t>Building is oriented to optimize daylighting, majority of occupants have exposure to daylighting at workstation/personal space. Reduce use of artificial lighting.</t>
        </r>
      </text>
    </comment>
    <comment ref="L2" authorId="0" shapeId="0">
      <text>
        <r>
          <rPr>
            <sz val="10"/>
            <color rgb="FF000000"/>
            <rFont val="Arial"/>
            <family val="2"/>
          </rPr>
          <t>Exposure to nature, indoor plants, windows to the outdoors.</t>
        </r>
      </text>
    </comment>
    <comment ref="M2" authorId="0" shapeId="0">
      <text>
        <r>
          <rPr>
            <sz val="10"/>
            <color rgb="FF000000"/>
            <rFont val="Arial"/>
            <family val="2"/>
          </rPr>
          <t>Periodically survey occupants about their comfort levels and make appropriate adjustments, conduct audits of indoor air.</t>
        </r>
      </text>
    </comment>
    <comment ref="N2" authorId="0" shapeId="0">
      <text>
        <r>
          <rPr>
            <sz val="10"/>
            <color rgb="FF000000"/>
            <rFont val="Arial"/>
            <family val="2"/>
          </rPr>
          <t>Soft surfaces, acoustic panels, ensure sound levels are kept at appropriate volume for occupied space.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>Use plants that are native to area for landscaping, xeriscaping (drought-tolerant plantings), efficient irrigation systems; drip and bubbler/ weather controlled.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>Installation of efficient plumbing fixtures; lavatories, kitchen sinks, showers, toilets, waterless urinals, composting toilets. Preferred EPA WaterSense and ENERGY STAR products.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 xml:space="preserve">Meters to track both indoor and outdoor water use to track consumption of water and point to potential problems.
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 xml:space="preserve">Individual systems that measure data for indoor and outdoor water use.
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 xml:space="preserve">Repurpose condensation from cooling towers in other functions of the building (non-potable water resource).
</t>
        </r>
      </text>
    </comment>
    <comment ref="I2" authorId="0" shapeId="0">
      <text>
        <r>
          <rPr>
            <sz val="10"/>
            <color rgb="FF000000"/>
            <rFont val="Arial"/>
            <family val="2"/>
          </rPr>
          <t xml:space="preserve">Collected rainwater, graywater, and reclaimed water used for irrigation and flush fixtures.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 xml:space="preserve">Initiate recycling program for building with accessible bins and directions for all permitted recyclables.
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 xml:space="preserve">Portion of waste is diverted to waste energy plant where waste is heated and recovered to produce energy.
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 xml:space="preserve">Instead of using all new materials for new construction, repurpose materials from other buildings and projects to reduce waste of resources.
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 xml:space="preserve">The life-cycle of materials begins with harvesting and ends when materials can no longer be used anymore. Life-cycle impacts would be impacts on human health and the environment during cycle. 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 xml:space="preserve">Design projects where the space can easily be transformed and changed to a new function if needed.
</t>
        </r>
      </text>
    </comment>
    <comment ref="I2" authorId="0" shapeId="0">
      <text>
        <r>
          <rPr>
            <sz val="10"/>
            <color rgb="FF000000"/>
            <rFont val="Arial"/>
            <family val="2"/>
          </rPr>
          <t>Building materials that are regionally sourced, require less energy to transport.</t>
        </r>
      </text>
    </comment>
    <comment ref="J2" authorId="0" shapeId="0">
      <text>
        <r>
          <rPr>
            <sz val="10"/>
            <color rgb="FF000000"/>
            <rFont val="Arial"/>
            <family val="2"/>
          </rPr>
          <t>Environmental product declarations (EPDs), corporate sustainability reporting (CSRs), sustainable extraction/raw materials sourcing, and health product declarations (HPDs).</t>
        </r>
      </text>
    </comment>
    <comment ref="K2" authorId="0" shapeId="0">
      <text>
        <r>
          <rPr>
            <sz val="10"/>
            <color rgb="FF000000"/>
            <rFont val="Arial"/>
            <family val="2"/>
          </rPr>
          <t>Elimantion of waste through the manufaction, design, distribution, and use of materials</t>
        </r>
      </text>
    </comment>
    <comment ref="L2" authorId="0" shapeId="0">
      <text>
        <r>
          <rPr>
            <sz val="10"/>
            <color rgb="FF000000"/>
            <rFont val="Arial"/>
            <family val="2"/>
          </rPr>
          <t>Use of materials that are strong and will not need to be replaced frequently, examples: wood, concrete.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 xml:space="preserve">Correct sizing of building, orientation of building to benefit from natural resources, and efficient insulation will reduce energy consumption.
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>strategies that decrease a building's heating &amp; cooling loads such as building orientation and glazing, HVAC sizing, passive design and natural ventilation, building isolation, and building envelope.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>Meters to track both indoor and outdoor energy use to track consumption of water and point to potential problems.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>Individual systems that measure data for indoor and outdoor water use.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 xml:space="preserve">Conducting commissioning of systems after a project is built (verify that systems operate according to design specifications), and ongoing commissioning over the life cycle of a building, are both critical for ongoing energy performance.
</t>
        </r>
      </text>
    </comment>
    <comment ref="J2" authorId="0" shapeId="0">
      <text>
        <r>
          <rPr>
            <sz val="10"/>
            <color rgb="FF000000"/>
            <rFont val="Arial"/>
            <family val="2"/>
          </rPr>
          <t xml:space="preserve">Reduce amount of energy consumed during peak hours of operation.
</t>
        </r>
      </text>
    </comment>
    <comment ref="K2" authorId="0" shapeId="0">
      <text>
        <r>
          <rPr>
            <sz val="10"/>
            <color rgb="FF000000"/>
            <rFont val="Arial"/>
            <family val="2"/>
          </rPr>
          <t>Solar, wind, wave, biomass, geothermal power, and hydropower. Produce renewable engery with photovoltaic cells, solar hot water heaters, and wind turbines.</t>
        </r>
      </text>
    </comment>
    <comment ref="L2" authorId="0" shapeId="0">
      <text>
        <r>
          <rPr>
            <sz val="10"/>
            <color rgb="FF000000"/>
            <rFont val="Arial"/>
            <family val="2"/>
          </rPr>
          <t xml:space="preserve">Purchase green power, renewable energy certificates (RECs), or carbon offsets to reduce the impacts of energy consumed on-site, and reduction of carbon emissions.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>Smaller spaces require less energy consumption and reduce demand.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>Prexisiting conditions that would affect construction and occupation of building, if site was previously developed, a brownfield, habitat for native species, topography, etc.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>Decide what options are best to reduce impact of construction on site, keep undisturbed land undisturbed, build on previously built land.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 xml:space="preserve">Plan to eliminate pollution caused from construction that would affect species and occupants near construction areas.
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>Designate areas on site for habitats, areas remain untouched and unbuilt, potential for habitat areas to be placed in land trust.</t>
        </r>
      </text>
    </comment>
    <comment ref="I2" authorId="0" shapeId="0">
      <text>
        <r>
          <rPr>
            <sz val="10"/>
            <color rgb="FF000000"/>
            <rFont val="Arial"/>
            <family val="2"/>
          </rPr>
          <t>Minimize building footprint and hardscapes to leave room for sensitive land like wetlands, bodies of water, and forests.</t>
        </r>
      </text>
    </comment>
    <comment ref="J2" authorId="0" shapeId="0">
      <text>
        <r>
          <rPr>
            <sz val="10"/>
            <color rgb="FF000000"/>
            <rFont val="Arial"/>
            <family val="2"/>
          </rPr>
          <t>Minimze impervious areas, control rainwater on site through landscape features that will reduce runoff (rain gardens, dry ponds, bioswales) harvest rainwater to use for nonpotable water uses.</t>
        </r>
      </text>
    </comment>
    <comment ref="K2" authorId="0" shapeId="0">
      <text>
        <r>
          <rPr>
            <sz val="10"/>
            <color rgb="FF000000"/>
            <rFont val="Arial"/>
            <family val="2"/>
          </rPr>
          <t xml:space="preserve">Reflective roof materials, minimal amounts of paved areas are exposed to sunlight, install a green roof, use of light colors.
</t>
        </r>
      </text>
    </comment>
    <comment ref="L2" authorId="0" shapeId="0">
      <text>
        <r>
          <rPr>
            <sz val="10"/>
            <color rgb="FF000000"/>
            <rFont val="Arial"/>
            <family val="2"/>
          </rPr>
          <t xml:space="preserve">Limit building footprint, contain construction contamination/pollution, promote diversity, encourage design strategies that promote a better life for species and occupants of site.
</t>
        </r>
      </text>
    </comment>
    <comment ref="M2" authorId="0" shapeId="0">
      <text>
        <r>
          <rPr>
            <sz val="10"/>
            <color rgb="FF000000"/>
            <rFont val="Arial"/>
            <family val="2"/>
          </rPr>
          <t xml:space="preserve">Exterior lighting design that won't disturb nocturnal species, reduce glare, up-lighting, use shielded lighting.
</t>
        </r>
      </text>
    </comment>
    <comment ref="N2" authorId="0" shapeId="0">
      <text>
        <r>
          <rPr>
            <sz val="10"/>
            <color rgb="FF000000"/>
            <rFont val="Arial"/>
            <family val="2"/>
          </rPr>
          <t>Landscape only using plants that are native to the area and do not require excessive watering and attention.</t>
        </r>
      </text>
    </comment>
    <comment ref="O2" authorId="0" shapeId="0">
      <text>
        <r>
          <rPr>
            <sz val="10"/>
            <color rgb="FF000000"/>
            <rFont val="Arial"/>
            <family val="2"/>
          </rPr>
          <t>IPM outlines an environmentally-friendly approach to pest prevention that seeks to eliminate the use of pesticides through a combination of techniques such as biological solutions, habitat management, and use of resistant plant varieties.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  <family val="2"/>
          </rPr>
          <t>Locate site along existing power lines, water supplies, built roads, prevent spread into suburan/rural areas.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>Build on a site that has been preiviously developed/constructed on.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>Reduce building footprint.</t>
        </r>
      </text>
    </comment>
    <comment ref="G2" authorId="0" shapeId="0">
      <text>
        <r>
          <rPr>
            <sz val="10"/>
            <color rgb="FF000000"/>
            <rFont val="Arial"/>
            <family val="2"/>
          </rPr>
          <t xml:space="preserve">Increase in the number of bus stops, metro lines and stops, shuttle routes, etc. that service an area.
</t>
        </r>
      </text>
    </comment>
    <comment ref="H2" authorId="0" shapeId="0">
      <text>
        <r>
          <rPr>
            <sz val="10"/>
            <color rgb="FF000000"/>
            <rFont val="Arial"/>
            <family val="2"/>
          </rPr>
          <t>Pursue alternatives to single-occupancy vehicle use, including walking, biking, carpooling, ridesharing.</t>
        </r>
      </text>
    </comment>
    <comment ref="I2" authorId="0" shapeId="0">
      <text>
        <r>
          <rPr>
            <sz val="10"/>
            <color rgb="FF000000"/>
            <rFont val="Arial"/>
            <family val="2"/>
          </rPr>
          <t>At the most, only supply building with the minimum requirement of parking spaces</t>
        </r>
      </text>
    </comment>
    <comment ref="J2" authorId="0" shapeId="0">
      <text>
        <r>
          <rPr>
            <sz val="10"/>
            <color rgb="FF000000"/>
            <rFont val="Arial"/>
            <family val="2"/>
          </rPr>
          <t>Give green vehicles priority parking, and alternative fueling stations.</t>
        </r>
      </text>
    </comment>
    <comment ref="K2" authorId="0" shapeId="0">
      <text>
        <r>
          <rPr>
            <sz val="10"/>
            <color rgb="FF000000"/>
            <rFont val="Arial"/>
            <family val="2"/>
          </rPr>
          <t>Locate projects not just to avoid floodplains, but also to avoid prime farmland, habitat for threatened/endangered species, water bodies, and wetlands.</t>
        </r>
      </text>
    </comment>
  </commentList>
</comments>
</file>

<file path=xl/sharedStrings.xml><?xml version="1.0" encoding="utf-8"?>
<sst xmlns="http://schemas.openxmlformats.org/spreadsheetml/2006/main" count="1139" uniqueCount="292">
  <si>
    <t>Indoor Environmental Quality</t>
  </si>
  <si>
    <t>Water Efficiency</t>
  </si>
  <si>
    <t>Translation</t>
  </si>
  <si>
    <t>Materials and Resources</t>
  </si>
  <si>
    <t>Outdoor water use reduction: Reduced or eliminated irrigation</t>
  </si>
  <si>
    <t>Lesson Name</t>
  </si>
  <si>
    <t>Indoor water use reduction: fixtures, appliances, processes design</t>
  </si>
  <si>
    <t>Building-level water metering</t>
  </si>
  <si>
    <t>Grade</t>
  </si>
  <si>
    <t>Recycling</t>
  </si>
  <si>
    <t>Subsystem-level water metering</t>
  </si>
  <si>
    <t>Cooling tower water use</t>
  </si>
  <si>
    <t>Alternative water sources use</t>
  </si>
  <si>
    <t>X</t>
  </si>
  <si>
    <t>Convert waste materials to energy</t>
  </si>
  <si>
    <t>Re-use building materials and adapt existing buildings for new uses</t>
  </si>
  <si>
    <t>Assess life-cycle impacts of building materials</t>
  </si>
  <si>
    <t>Design for flexibility</t>
  </si>
  <si>
    <t>Use local building materials</t>
  </si>
  <si>
    <t>Biology and Biomimicry: Catching the Fog</t>
  </si>
  <si>
    <t>Use materials from suppliers that publicly share information about the environmental, economic and human health impact of their products</t>
  </si>
  <si>
    <t>Source reduction</t>
  </si>
  <si>
    <t>Use durable building materials</t>
  </si>
  <si>
    <t>A Breath of Fresh Air: Hang That Garden!</t>
  </si>
  <si>
    <t>IAQ: ventilation and monitoring</t>
  </si>
  <si>
    <t>9-10</t>
  </si>
  <si>
    <t>Tobacco smoke control</t>
  </si>
  <si>
    <t>Biology and Biomimicry: Industry and Ecology: A Natural Fit</t>
  </si>
  <si>
    <t>11-12</t>
  </si>
  <si>
    <t>Low-emitting materials use</t>
  </si>
  <si>
    <t>Plan and manage IAQ: construction and renovation; pre-occupancy</t>
  </si>
  <si>
    <t>Thermal comfort design and control</t>
  </si>
  <si>
    <t>Interior lighting control</t>
  </si>
  <si>
    <t xml:space="preserve">Interior lighting quality </t>
  </si>
  <si>
    <t>Daylighting design</t>
  </si>
  <si>
    <t>Views of outdoors / biophilia</t>
  </si>
  <si>
    <t>Test and assess indoor air quality</t>
  </si>
  <si>
    <t>Acoustic performance</t>
  </si>
  <si>
    <t>Other</t>
  </si>
  <si>
    <t>Biomimicry Design Challenge: Creating Nature-Inspired Ideas</t>
  </si>
  <si>
    <t>A Breath of Fresh Air: 101 Fundamentals: Air</t>
  </si>
  <si>
    <t>Biological design strategies could result in water practices.</t>
  </si>
  <si>
    <t>Biological design strategies could result in material selection.</t>
  </si>
  <si>
    <t>Biomimicry Design Challenge: Exploring Natures Patterns</t>
  </si>
  <si>
    <t>Biological patterns could result in water strategies.</t>
  </si>
  <si>
    <t>Biological patterns could result in material selection.</t>
  </si>
  <si>
    <t>Biomimicry Design Challenge: Exploring Natures Solutions</t>
  </si>
  <si>
    <t>Biological strategies could result in water solutions.</t>
  </si>
  <si>
    <t>How Dirt Works: How Dirt Works</t>
  </si>
  <si>
    <t>A Breath of Fresh Air: A Living Wall</t>
  </si>
  <si>
    <t>Biological strategies could result in materials &amp; resources solutions.</t>
  </si>
  <si>
    <t>7-8</t>
  </si>
  <si>
    <t>Soil regulation of water</t>
  </si>
  <si>
    <t>Biomimicry Design Challenge: Refining the Design</t>
  </si>
  <si>
    <t>How Natural Areas Filter Water: Activity 1: Humans and Water</t>
  </si>
  <si>
    <t>How Natural Areas Filter Water: Activity 2: Water Filtration - Natural Surfaces versus Impervious Surfaces</t>
  </si>
  <si>
    <t>Chemistry and Biomimicry: The African Midge and Vaccine Stabilization</t>
  </si>
  <si>
    <t>Overall IAQ</t>
  </si>
  <si>
    <t>A Breath of Fresh Air: Picturing Pollution</t>
  </si>
  <si>
    <t>Understanding water quality, Understanding water cycle</t>
  </si>
  <si>
    <t>Air Eco-Audit: Eco-Action: Air Data Is Beautiful!</t>
  </si>
  <si>
    <t>Chemistry and Biomimicry: The Ultimate 3D Printer</t>
  </si>
  <si>
    <t>Food Eco-Audit: Eco-Action: School Food Eco-Audit: Analyzing</t>
  </si>
  <si>
    <t>Air Eco-Audit: Eco-Action: School Air Eco-Audit: Analyzing</t>
  </si>
  <si>
    <t xml:space="preserve">Food sourcing </t>
  </si>
  <si>
    <t>Air Eco-Audit: Eco-Action: School Air Eco-Audit: Exploring</t>
  </si>
  <si>
    <t>Air Eco-Audit: Eco-Action: School Air Eco-Audit: Wrapping Up</t>
  </si>
  <si>
    <t>Introduction to Sustainability and Building Design: Feedback Loops</t>
  </si>
  <si>
    <t>Food Eco-Audit: Eco-Action: School Food Eco-Audit: Exploring</t>
  </si>
  <si>
    <t>Introduction to Sustainability and Building Design: Prioritizing High-Performance Solutions</t>
  </si>
  <si>
    <t>LEED Green Associate Exam Prep: Innovation (Lesson 13)</t>
  </si>
  <si>
    <t>Food Eco-Audit: Eco-Action: School Food Eco-Audit: Wrapping Up</t>
  </si>
  <si>
    <t>Innovation Credit</t>
  </si>
  <si>
    <t>LEED Green Associate Exam Prep: Water Efficiency (Lesson 9)</t>
  </si>
  <si>
    <t xml:space="preserve">Food sourcing, product packaging </t>
  </si>
  <si>
    <t>LEED Green Associate Exam Preparation: Preparing for the LEED Green Associate Credential (Lesson 16)</t>
  </si>
  <si>
    <t>Imagine Zero Waste: Personal Waste Eco-Audit</t>
  </si>
  <si>
    <t>Personal waste production</t>
  </si>
  <si>
    <t>Biological design strategies could result in passive heating and cooling strategies.</t>
  </si>
  <si>
    <t>LEED Green Associate Exam Preparation: Synergies + LEED (Lesson 14)</t>
  </si>
  <si>
    <t>Imagine Zero Waste: Zero-Waste Campaign</t>
  </si>
  <si>
    <t>zero-waste, 5rs</t>
  </si>
  <si>
    <t>Living with Less Water: Living with Less Water</t>
  </si>
  <si>
    <t>Introduction to Sustainability and Building Design: Toward Regenerative Design</t>
  </si>
  <si>
    <t>Biological patterns could result in IEQ strategies.</t>
  </si>
  <si>
    <t>LEED Green Associate Exam Prep: Materials &amp; Resources (Lesson 11)</t>
  </si>
  <si>
    <t>Location, Transportation, and Sustainable Sites: Greening Brownfields</t>
  </si>
  <si>
    <t xml:space="preserve">Biological strategies could result in IEQ solutions. </t>
  </si>
  <si>
    <t>Chemistry and Biomimicry: Coral, Carbon, and Concrete</t>
  </si>
  <si>
    <t>Location, Transportation, and Sustainable Sites: Greenscaping</t>
  </si>
  <si>
    <t>My Carbon Footprint - India pilot: Personal Energy Eco-Audit</t>
  </si>
  <si>
    <t>Location, Transportation, and Sustainable Sites: Managing Rainwater</t>
  </si>
  <si>
    <t>Me, You, and Water: Personal Water Eco-Audit</t>
  </si>
  <si>
    <t>My Carbon Footprint: Investigating Lightbulbs</t>
  </si>
  <si>
    <t>Chemistry and Biomimicry: Raspberry Solar Power</t>
  </si>
  <si>
    <t>Personal water metering, personal reduction</t>
  </si>
  <si>
    <t>Natural Laws and Principles of the Materials Cycle: An Exploration of Cradle-to-Cradle Design Thinking</t>
  </si>
  <si>
    <t>Me, You, and Water: Water Works!</t>
  </si>
  <si>
    <t>Less Waste</t>
  </si>
  <si>
    <t>Natural Laws and Principles of the Materials Cycle: Biomimicry: Nature as a Model, Measure and Mentor</t>
  </si>
  <si>
    <t>Me, You, and Water: Water-Quality Testing</t>
  </si>
  <si>
    <t>Relocating Residents: Relocating Residents: The Impact of Housing on Community</t>
  </si>
  <si>
    <t>Water quality testing</t>
  </si>
  <si>
    <t>9-12</t>
  </si>
  <si>
    <t>Learning with Nature: Learning with Nature</t>
  </si>
  <si>
    <t>STEMhero Stage I: Identify and read real data sources: Log in, Record a Reading and Establish a Baseline</t>
  </si>
  <si>
    <t>6-8</t>
  </si>
  <si>
    <t>STEMhero Stage I: Identify and real read data sources: Predicted vs. Actual Consumption</t>
  </si>
  <si>
    <t>Sustainable Cities: Nature-Based Solutions in Urban Design: Nature-Based Solutions in Urban Design Part 4</t>
  </si>
  <si>
    <t>LEED Green Associate Exam Prep: Indoor Environmental Quality (Lesson 12)</t>
  </si>
  <si>
    <t>STEMhero Stage I: Identify and real read data sources: Locate and Document Your Meter(s)</t>
  </si>
  <si>
    <t>Sustainable Eating: Animal Farms</t>
  </si>
  <si>
    <t>Animal Agriculture</t>
  </si>
  <si>
    <t>STEMhero Stage I: Identify and real read data sources: Parts of a Meter</t>
  </si>
  <si>
    <t>Sustainable Eating: Farm-Fresh Food</t>
  </si>
  <si>
    <t>LEED Green Associate Exam Prep: LEED Green Associate Credential (Lesson 2)</t>
  </si>
  <si>
    <t>Food waste</t>
  </si>
  <si>
    <t>Sustainable Cities: Nature-Based Solutions in Urban Design: Nature-Based Solutions in Urban Design Part 1</t>
  </si>
  <si>
    <t>Sustainable Eating: What Am I Eating?</t>
  </si>
  <si>
    <t>water quality</t>
  </si>
  <si>
    <t>permeable surfaces</t>
  </si>
  <si>
    <t>Sustainable Eating: 101 Fundamentals: Food</t>
  </si>
  <si>
    <t>The Air We Breathe: Air Quality and Health</t>
  </si>
  <si>
    <t>My Public Spaces: Reflecting on Public Spaces</t>
  </si>
  <si>
    <t>Indoor public spaces</t>
  </si>
  <si>
    <t>Agricultural uses, sustainable farming</t>
  </si>
  <si>
    <t>6 pollutants, air pollutants and health</t>
  </si>
  <si>
    <t>The Weight of Waste: Eco-101: 101 Fundamentals: Waste</t>
  </si>
  <si>
    <t>agriculture practices</t>
  </si>
  <si>
    <t>Powerful Public Spaces: Eco-Activity: Planning Smart Spaces</t>
  </si>
  <si>
    <t>The Power of Water: Eco-101: 101 Fundamentals: Water</t>
  </si>
  <si>
    <t xml:space="preserve"> 5rs, Zero waste, NIMBY</t>
  </si>
  <si>
    <t>The Weight of Waste: Eco-101: The Story of Electronics</t>
  </si>
  <si>
    <t>Water consumption, Agricultural water use</t>
  </si>
  <si>
    <t>The Power of Water: Eco-101: Global Water Innovations</t>
  </si>
  <si>
    <t>Life-cycle impact of electronics</t>
  </si>
  <si>
    <t>The Air We Breathe: Air Quality in My Neighborhood</t>
  </si>
  <si>
    <t>The Weight of Waste: Eco-Action: Upcycling Competition</t>
  </si>
  <si>
    <t>Water consumption, water availability, environmental justice</t>
  </si>
  <si>
    <t>The Weight of Waste: Eco-Activity: Plastic Bottle Planter</t>
  </si>
  <si>
    <t>The Power of Water: Eco-Action: Inspired by Nature</t>
  </si>
  <si>
    <t>The Air We Breathe: Personal Air Eco-Audit</t>
  </si>
  <si>
    <t xml:space="preserve"> 5rs</t>
  </si>
  <si>
    <t>Waste Eco-Audit: Eco-Action: School Waste Eco-Audit: Analyzing</t>
  </si>
  <si>
    <t xml:space="preserve">Biomimicry for water </t>
  </si>
  <si>
    <t>The Power of Water: Eco-Activity: Do-It-Yourself Drinking Water</t>
  </si>
  <si>
    <t>Understanding waste management</t>
  </si>
  <si>
    <t>Waste Eco-Audit: Eco-Action: School Waste Eco-Audit: Exploring</t>
  </si>
  <si>
    <t>Water disinfection, environmental justice</t>
  </si>
  <si>
    <t>Understanding Climate Change: Part 3: EXPLORE - How have humans changed the Earth?</t>
  </si>
  <si>
    <t>Damming Rivers</t>
  </si>
  <si>
    <t xml:space="preserve"> Analyzing waste management</t>
  </si>
  <si>
    <t>Urban Runoff: Urban Runoff</t>
  </si>
  <si>
    <t>stormwater</t>
  </si>
  <si>
    <t>Waste Eco-Audit: Eco-Action: School Waste Eco-Audit: Wrapping Up</t>
  </si>
  <si>
    <t>Valuing an Ancient Vocation: Valuing an Ancient Vocation</t>
  </si>
  <si>
    <t>Cultural practices for obtaining water</t>
  </si>
  <si>
    <t>Waste Eco-Audit: Eco-Action: Waste Data Is Beautiful!Â</t>
  </si>
  <si>
    <t xml:space="preserve">Presenting water data </t>
  </si>
  <si>
    <t xml:space="preserve">Campus waste management </t>
  </si>
  <si>
    <t>Water Eco-Audit: Eco-Action: School Water Eco-Audit: Analyzing</t>
  </si>
  <si>
    <t>Water Eco-Audit: Eco-Action: School Water Eco-Audit: Exploring</t>
  </si>
  <si>
    <t>Audit of water use</t>
  </si>
  <si>
    <t>Water Eco-Audit: Eco-Action: School Water Eco-Audit: Wrapping Up</t>
  </si>
  <si>
    <t xml:space="preserve"> water eco-audit</t>
  </si>
  <si>
    <t>Water Eco=Audit: Water Data is Beautiful!</t>
  </si>
  <si>
    <t>Water Efficiency: Indoor Fixtures and Appliances</t>
  </si>
  <si>
    <t>Water Efficiency: Innovative Water Solutions</t>
  </si>
  <si>
    <t>Water Efficiency: Outdoor Overhaul</t>
  </si>
  <si>
    <t>Water Efficiency: Water Inside and Out</t>
  </si>
  <si>
    <t>Water Efficiency: Water: A Limited Resource</t>
  </si>
  <si>
    <t>Water Efficiency: What Is Water Quality?</t>
  </si>
  <si>
    <t>Energy Use Reduction</t>
  </si>
  <si>
    <t>Energy use reduction</t>
  </si>
  <si>
    <t>Design for energy efficiency</t>
  </si>
  <si>
    <t>Building-level energy metering</t>
  </si>
  <si>
    <t>Subsystem-level energy metering</t>
  </si>
  <si>
    <t>Commissioning of building systems</t>
  </si>
  <si>
    <t>Minimize use of ozone-depleting chemicals in mechanical equipment</t>
  </si>
  <si>
    <t>Demand response (load shedding or shifting)</t>
  </si>
  <si>
    <t>Renewable energy production</t>
  </si>
  <si>
    <t>Green power and carbon offsets use</t>
  </si>
  <si>
    <t>Biology and Biomimicry: Swarm Intelligence and Smart Systems</t>
  </si>
  <si>
    <t>Biological design strategies could result in passive energy practices.</t>
  </si>
  <si>
    <t>Biological patterns could result in energy infrastructure strategies.</t>
  </si>
  <si>
    <t>Biological strategies could result in energy solutions.</t>
  </si>
  <si>
    <t>Energy Eco-Audit: Eco-Action: Energy Data Is Beautiful!</t>
  </si>
  <si>
    <t>Energy recommendations</t>
  </si>
  <si>
    <t>Energy Eco-Audit: Eco-Action: School Energy Eco-Audit: Wrapping Up</t>
  </si>
  <si>
    <t>Sustainable Sites</t>
  </si>
  <si>
    <t>Design more compact spaces</t>
  </si>
  <si>
    <t>Assess site conditions</t>
  </si>
  <si>
    <t>Site impact and disturbance reduction plan</t>
  </si>
  <si>
    <t>Reduce soil erosion, sedimentation and dust during construction</t>
  </si>
  <si>
    <t>Protect and restore habitat</t>
  </si>
  <si>
    <t>Create open space</t>
  </si>
  <si>
    <t>Location and Transportation</t>
  </si>
  <si>
    <t>Replicate natural site hydrology</t>
  </si>
  <si>
    <t>Reduce heat island effect</t>
  </si>
  <si>
    <t>Fueling Society: Harnessing Hydropower</t>
  </si>
  <si>
    <t>Reduce the consequences of development for wildlife and people</t>
  </si>
  <si>
    <t>Reduce light pollution</t>
  </si>
  <si>
    <t>Introduce no invasive plants</t>
  </si>
  <si>
    <t>Pursue Integrated Pest Management</t>
  </si>
  <si>
    <t>How Did I Get Here?: Beat the Traffic!</t>
  </si>
  <si>
    <t>Locate proximate to existing infrastructure</t>
  </si>
  <si>
    <t>Biology and Biomimicry: Pond Killers and Dead Zones</t>
  </si>
  <si>
    <t>How Did I Get Here?: Personal Transportation Eco-Audit</t>
  </si>
  <si>
    <t>Encourage infill development</t>
  </si>
  <si>
    <t>Encourage density</t>
  </si>
  <si>
    <t>Increase transit options</t>
  </si>
  <si>
    <t>Biological design strategies could result in site strategies.</t>
  </si>
  <si>
    <t xml:space="preserve">Biological patterns could result in site strategies. </t>
  </si>
  <si>
    <t>Biological strategies could result in site solutions.</t>
  </si>
  <si>
    <t>Encourage alternative modes of transportation</t>
  </si>
  <si>
    <t>Reduce parking footprint</t>
  </si>
  <si>
    <t>Fishing for a Future: Part 3: EXPLORE - Socratic Seminar on Artisanal and Industrial Fisheries</t>
  </si>
  <si>
    <t>Encourage the use of green vehicles</t>
  </si>
  <si>
    <t>Introduction to Sustainability and Building Design: The Carbon Dilemma</t>
  </si>
  <si>
    <t>Sensitive land avoidance</t>
  </si>
  <si>
    <t>LEED Green Associate Exam Prep: Energy &amp; Atmosphere (Lesson 10)</t>
  </si>
  <si>
    <t>Understanding soil</t>
  </si>
  <si>
    <t>Biological design strategies could result in new transportation  and density models.</t>
  </si>
  <si>
    <t>Natural/Permeable surfaces</t>
  </si>
  <si>
    <t>Biological strategies could result in transportation infrastructure strategies.</t>
  </si>
  <si>
    <t>Introduction to Sustainability and Building Design: Eco-Systems</t>
  </si>
  <si>
    <t>Biological strategies could result in transportation solutions.</t>
  </si>
  <si>
    <t>Fishing for a Future: Part 2: EXPLORE - Defining Management Strategies</t>
  </si>
  <si>
    <t>Location, Transportation, and Sustainable Sites: Curbing the Heat</t>
  </si>
  <si>
    <t>Fishing for a Future: Part 4: ACT - What You Can Do To Make an Impact</t>
  </si>
  <si>
    <t xml:space="preserve">Reducing Carbon Footprint </t>
  </si>
  <si>
    <t>How Did I Get Here?: Fuel My Ride!</t>
  </si>
  <si>
    <t>LEED Green Associate Exam Prep: Sustainable Sites (Lesson 8)</t>
  </si>
  <si>
    <t>My Carbon Footprint: What’s the Alternative?</t>
  </si>
  <si>
    <t xml:space="preserve"> Manages Rainwater runoff; Building Orientation</t>
  </si>
  <si>
    <t>Personal transportation uses</t>
  </si>
  <si>
    <t>Physics and Biomimicry: Elephant Hot Spots</t>
  </si>
  <si>
    <t>Resiliency Among the Salmon People: Resiliency Among the Salmon People</t>
  </si>
  <si>
    <t>Location, Transportation, and Sustainable Sites: Building Together</t>
  </si>
  <si>
    <t>Climate change causing relocation</t>
  </si>
  <si>
    <t>School Transportation Eco-Audit: Eco-Action: School Transportation Eco-Audit: Analyzing</t>
  </si>
  <si>
    <t xml:space="preserve"> Overall Energy Consumption</t>
  </si>
  <si>
    <t>LEED Green Associate Exam Prep: Location &amp; Transportation (Lesson 7)</t>
  </si>
  <si>
    <t>STEMhero Stage I: Identify and real read data sources: Meter Reading Master</t>
  </si>
  <si>
    <t>Locate proximate to existing infrastructure, Encourage infill development, Encourage density, Increase transit options, Encourage alternative modes of transportation</t>
  </si>
  <si>
    <t>My Public Spaces: Biodiversity in the Field</t>
  </si>
  <si>
    <t>The Impact of Energy: 101 Fundamentals: Energy</t>
  </si>
  <si>
    <t>Locate proximate to existing infrastructure, Encourage density</t>
  </si>
  <si>
    <t>Technology and energy</t>
  </si>
  <si>
    <t>The Impact of Energy: Classroom Blackout! Mini-Audit</t>
  </si>
  <si>
    <t>Location, Transportation, and Sustainable Sites: Integrating Transportation</t>
  </si>
  <si>
    <t>Powerful Public Spaces: Eco-101: 101 Fundamentals: Public Spaces</t>
  </si>
  <si>
    <t>School's carbon footprint</t>
  </si>
  <si>
    <t>The Impact of Energy: Harnessing Human Power</t>
  </si>
  <si>
    <t>Defining and Understanding Biodiversity</t>
  </si>
  <si>
    <t>My Public Spaces: Green Mapping</t>
  </si>
  <si>
    <t>Creating Greener Public Spaces</t>
  </si>
  <si>
    <t>The Impact of Energy: The Power of the Solar Oven</t>
  </si>
  <si>
    <t>Protecting Wilderness: Protecting Wilderness</t>
  </si>
  <si>
    <t xml:space="preserve"> Defining Community, Understanding public space</t>
  </si>
  <si>
    <t xml:space="preserve"> Deforestation and climate, environmental justice</t>
  </si>
  <si>
    <t>Understanding Climate Change: Part 5: Rising Seas and Coastal Resilience</t>
  </si>
  <si>
    <t>Understanding carbon emissions</t>
  </si>
  <si>
    <t>School Transportation Eco-Audit: Eco-Action: School Transportation Eco-Audit: Exploring</t>
  </si>
  <si>
    <t>Understanding the influence of public spaces</t>
  </si>
  <si>
    <t>School Transportation Eco-Audit: Eco-Action: School Transportation Eco-Audit: Wrapping Up</t>
  </si>
  <si>
    <t>School Transportation Eco-Audit: Eco-Action: Transportation Data Is Beautiful!</t>
  </si>
  <si>
    <t>Powerful Public Spaces: Eco-Action: A Place for Culture</t>
  </si>
  <si>
    <t>Environmental Justice</t>
  </si>
  <si>
    <t>Culture in public spaces</t>
  </si>
  <si>
    <t>Powerful Public Spaces: Eco-Action: From Plans to Reality!</t>
  </si>
  <si>
    <t>Implement public space ideas</t>
  </si>
  <si>
    <t>Source proximity</t>
  </si>
  <si>
    <t>Transforming Transportation: 101 Fundamentals: Transportation</t>
  </si>
  <si>
    <t>Great public space, smart spaces</t>
  </si>
  <si>
    <t>Analyzing transportation option</t>
  </si>
  <si>
    <t>Transforming Transportation: Get on the Bus!</t>
  </si>
  <si>
    <t>Transforming Transportation: Stopping Traffic</t>
  </si>
  <si>
    <t>Understanding Gentrification</t>
  </si>
  <si>
    <t>Transportation habits</t>
  </si>
  <si>
    <t>Transforming Transportation: Update My Ride!</t>
  </si>
  <si>
    <r>
      <t xml:space="preserve">lessons shaded in grey are available for purchase </t>
    </r>
    <r>
      <rPr>
        <i/>
        <sz val="10"/>
        <rFont val="Arial"/>
        <family val="2"/>
      </rPr>
      <t>outside</t>
    </r>
    <r>
      <rPr>
        <sz val="10"/>
        <color rgb="FF000000"/>
        <rFont val="Arial"/>
        <family val="2"/>
      </rPr>
      <t xml:space="preserve"> of the Learning Lab subscription</t>
    </r>
  </si>
  <si>
    <t>Urban Trees: Part 2 Explore: What Threats do Trees Face?</t>
  </si>
  <si>
    <r>
      <t xml:space="preserve">lessons shaded in grey are available for purchase </t>
    </r>
    <r>
      <rPr>
        <i/>
        <sz val="10"/>
        <rFont val="Arial"/>
        <family val="2"/>
      </rPr>
      <t>outside</t>
    </r>
    <r>
      <rPr>
        <sz val="10"/>
        <color rgb="FF000000"/>
        <rFont val="Arial"/>
        <family val="2"/>
      </rPr>
      <t xml:space="preserve"> of the Learning Lab subscription</t>
    </r>
  </si>
  <si>
    <t>Urban Trees: Part 3 Explain: What can people dots protect and promote trees in their community?</t>
  </si>
  <si>
    <t>Urban Trees: Part 5 Evaluate: How have your ideas changed?</t>
  </si>
  <si>
    <r>
      <t xml:space="preserve">lessons shaded in grey are available for purchase </t>
    </r>
    <r>
      <rPr>
        <i/>
        <sz val="10"/>
        <rFont val="Arial"/>
        <family val="2"/>
      </rPr>
      <t>outside</t>
    </r>
    <r>
      <rPr>
        <sz val="10"/>
        <color rgb="FF000000"/>
        <rFont val="Arial"/>
        <family val="2"/>
      </rPr>
      <t xml:space="preserve"> of the Learning Lab subscription</t>
    </r>
  </si>
  <si>
    <r>
      <t xml:space="preserve">lessons shaded in grey are available for purchase </t>
    </r>
    <r>
      <rPr>
        <i/>
        <sz val="11"/>
        <rFont val="Calibri"/>
        <family val="2"/>
      </rPr>
      <t>outside</t>
    </r>
    <r>
      <rPr>
        <sz val="11"/>
        <color rgb="FF000000"/>
        <rFont val="Calibri"/>
        <family val="2"/>
      </rPr>
      <t xml:space="preserve"> of the Learning Lab subscription</t>
    </r>
  </si>
  <si>
    <r>
      <t xml:space="preserve">lessons shaded in grey are available for purchase </t>
    </r>
    <r>
      <rPr>
        <i/>
        <sz val="11"/>
        <rFont val="Arial"/>
        <family val="2"/>
      </rPr>
      <t>outside</t>
    </r>
    <r>
      <rPr>
        <sz val="11"/>
        <color rgb="FF000000"/>
        <rFont val="Arial"/>
        <family val="2"/>
      </rPr>
      <t xml:space="preserve"> of the Learning Lab subscription</t>
    </r>
  </si>
  <si>
    <t>Energy Eco-Audit: Eco-Action: School Energy Eco-Audit: Exploring</t>
  </si>
  <si>
    <t>Learning Lab foundations of green building guide</t>
  </si>
  <si>
    <t xml:space="preserve">This document contains a listing of every grade 7-12 lesson in Learning Lab's library with alignment to US Green Building Council's LEED Standards as of July 10, 2018.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</si>
</sst>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0"/>
      <name val="Arial"/>
      <family val="2"/>
    </font>
    <font>
      <sz val="11"/>
      <color rgb="FFCCCCCC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u/>
      <sz val="11"/>
      <color rgb="FF0000FF"/>
      <name val="Calibri"/>
      <family val="2"/>
    </font>
    <font>
      <i/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rgb="FF0000EE"/>
      <name val="Calibri"/>
      <family val="2"/>
    </font>
    <font>
      <sz val="11"/>
      <color rgb="FF0000EE"/>
      <name val="Calibri"/>
      <family val="2"/>
    </font>
    <font>
      <u/>
      <sz val="10"/>
      <color rgb="FF0000EE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61DABE"/>
        <bgColor rgb="FF61DABE"/>
      </patternFill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F1C232"/>
        <bgColor rgb="FFF1C232"/>
      </patternFill>
    </fill>
    <fill>
      <patternFill patternType="solid">
        <fgColor rgb="FFABEF61"/>
        <bgColor rgb="FFABEF61"/>
      </patternFill>
    </fill>
    <fill>
      <patternFill patternType="solid">
        <fgColor rgb="FF0B5394"/>
        <bgColor rgb="FF0B5394"/>
      </patternFill>
    </fill>
    <fill>
      <patternFill patternType="solid">
        <fgColor rgb="FFABEF61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61DABE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BD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4" borderId="2" xfId="0" applyFont="1" applyFill="1" applyBorder="1" applyAlignment="1">
      <alignment textRotation="45" wrapText="1"/>
    </xf>
    <xf numFmtId="0" fontId="3" fillId="4" borderId="2" xfId="0" applyFont="1" applyFill="1" applyBorder="1" applyAlignment="1">
      <alignment textRotation="45"/>
    </xf>
    <xf numFmtId="0" fontId="3" fillId="5" borderId="1" xfId="0" applyFont="1" applyFill="1" applyBorder="1" applyAlignment="1">
      <alignment textRotation="45" wrapText="1"/>
    </xf>
    <xf numFmtId="0" fontId="2" fillId="0" borderId="0" xfId="0" applyFont="1" applyAlignment="1"/>
    <xf numFmtId="0" fontId="3" fillId="5" borderId="2" xfId="0" applyFont="1" applyFill="1" applyBorder="1" applyAlignment="1">
      <alignment textRotation="45" wrapText="1"/>
    </xf>
    <xf numFmtId="0" fontId="2" fillId="0" borderId="0" xfId="0" applyFont="1" applyAlignment="1"/>
    <xf numFmtId="0" fontId="3" fillId="5" borderId="2" xfId="0" applyFont="1" applyFill="1" applyBorder="1" applyAlignment="1">
      <alignment textRotation="45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textRotation="45" wrapText="1"/>
    </xf>
    <xf numFmtId="0" fontId="4" fillId="0" borderId="0" xfId="0" applyFont="1" applyAlignment="1"/>
    <xf numFmtId="49" fontId="4" fillId="6" borderId="0" xfId="0" applyNumberFormat="1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0" fontId="3" fillId="3" borderId="2" xfId="0" applyFont="1" applyFill="1" applyBorder="1" applyAlignment="1">
      <alignment textRotation="45" wrapText="1"/>
    </xf>
    <xf numFmtId="0" fontId="7" fillId="0" borderId="0" xfId="0" applyFont="1"/>
    <xf numFmtId="0" fontId="3" fillId="3" borderId="2" xfId="0" applyFont="1" applyFill="1" applyBorder="1" applyAlignment="1">
      <alignment textRotation="45"/>
    </xf>
    <xf numFmtId="0" fontId="4" fillId="0" borderId="0" xfId="0" applyFont="1" applyAlignment="1"/>
    <xf numFmtId="0" fontId="4" fillId="6" borderId="0" xfId="0" applyFont="1" applyFill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4" fillId="0" borderId="3" xfId="0" applyFont="1" applyBorder="1" applyAlignment="1"/>
    <xf numFmtId="0" fontId="2" fillId="6" borderId="0" xfId="0" applyFont="1" applyFill="1"/>
    <xf numFmtId="0" fontId="4" fillId="0" borderId="0" xfId="0" applyFont="1" applyAlignment="1"/>
    <xf numFmtId="0" fontId="4" fillId="2" borderId="0" xfId="0" applyFont="1" applyFill="1" applyAlignment="1"/>
    <xf numFmtId="0" fontId="2" fillId="0" borderId="3" xfId="0" applyFont="1" applyBorder="1" applyAlignment="1"/>
    <xf numFmtId="0" fontId="6" fillId="6" borderId="0" xfId="0" applyFont="1" applyFill="1"/>
    <xf numFmtId="0" fontId="3" fillId="7" borderId="1" xfId="0" applyFont="1" applyFill="1" applyBorder="1" applyAlignment="1">
      <alignment textRotation="45" wrapText="1"/>
    </xf>
    <xf numFmtId="0" fontId="3" fillId="7" borderId="2" xfId="0" applyFont="1" applyFill="1" applyBorder="1" applyAlignment="1">
      <alignment textRotation="45" wrapText="1"/>
    </xf>
    <xf numFmtId="0" fontId="3" fillId="7" borderId="2" xfId="0" applyFont="1" applyFill="1" applyBorder="1" applyAlignment="1">
      <alignment textRotation="45"/>
    </xf>
    <xf numFmtId="0" fontId="3" fillId="8" borderId="1" xfId="0" applyFont="1" applyFill="1" applyBorder="1" applyAlignment="1">
      <alignment textRotation="45"/>
    </xf>
    <xf numFmtId="0" fontId="3" fillId="8" borderId="2" xfId="0" applyFont="1" applyFill="1" applyBorder="1" applyAlignment="1">
      <alignment textRotation="45" wrapText="1"/>
    </xf>
    <xf numFmtId="0" fontId="3" fillId="8" borderId="2" xfId="0" applyFont="1" applyFill="1" applyBorder="1" applyAlignment="1">
      <alignment textRotation="45"/>
    </xf>
    <xf numFmtId="0" fontId="3" fillId="9" borderId="1" xfId="0" applyFont="1" applyFill="1" applyBorder="1" applyAlignment="1">
      <alignment textRotation="45" wrapText="1"/>
    </xf>
    <xf numFmtId="0" fontId="3" fillId="9" borderId="2" xfId="0" applyFont="1" applyFill="1" applyBorder="1" applyAlignment="1">
      <alignment textRotation="45" wrapText="1"/>
    </xf>
    <xf numFmtId="0" fontId="3" fillId="9" borderId="2" xfId="0" applyFont="1" applyFill="1" applyBorder="1" applyAlignment="1">
      <alignment textRotation="45"/>
    </xf>
    <xf numFmtId="0" fontId="2" fillId="10" borderId="0" xfId="0" applyFont="1" applyFill="1"/>
    <xf numFmtId="0" fontId="4" fillId="6" borderId="6" xfId="0" applyFont="1" applyFill="1" applyBorder="1" applyAlignment="1"/>
    <xf numFmtId="0" fontId="4" fillId="6" borderId="6" xfId="0" applyFont="1" applyFill="1" applyBorder="1"/>
    <xf numFmtId="49" fontId="4" fillId="6" borderId="6" xfId="0" applyNumberFormat="1" applyFont="1" applyFill="1" applyBorder="1" applyAlignment="1">
      <alignment horizontal="center" wrapText="1"/>
    </xf>
    <xf numFmtId="0" fontId="7" fillId="6" borderId="6" xfId="0" applyFont="1" applyFill="1" applyBorder="1"/>
    <xf numFmtId="0" fontId="0" fillId="0" borderId="6" xfId="0" applyFont="1" applyBorder="1" applyAlignment="1"/>
    <xf numFmtId="0" fontId="2" fillId="6" borderId="6" xfId="0" applyFont="1" applyFill="1" applyBorder="1"/>
    <xf numFmtId="49" fontId="4" fillId="2" borderId="6" xfId="0" applyNumberFormat="1" applyFont="1" applyFill="1" applyBorder="1" applyAlignment="1">
      <alignment horizontal="center" wrapText="1"/>
    </xf>
    <xf numFmtId="0" fontId="2" fillId="6" borderId="6" xfId="0" applyFont="1" applyFill="1" applyBorder="1" applyAlignment="1"/>
    <xf numFmtId="0" fontId="2" fillId="11" borderId="0" xfId="0" applyFont="1" applyFill="1"/>
    <xf numFmtId="0" fontId="4" fillId="0" borderId="6" xfId="0" applyFont="1" applyBorder="1" applyAlignment="1"/>
    <xf numFmtId="49" fontId="4" fillId="0" borderId="0" xfId="0" applyNumberFormat="1" applyFont="1" applyFill="1" applyAlignment="1">
      <alignment horizontal="center" wrapText="1"/>
    </xf>
    <xf numFmtId="0" fontId="4" fillId="0" borderId="6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/>
    <xf numFmtId="0" fontId="2" fillId="12" borderId="0" xfId="0" applyFont="1" applyFill="1"/>
    <xf numFmtId="49" fontId="5" fillId="6" borderId="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/>
    <xf numFmtId="0" fontId="4" fillId="0" borderId="6" xfId="0" applyFont="1" applyBorder="1"/>
    <xf numFmtId="0" fontId="7" fillId="0" borderId="6" xfId="0" applyFont="1" applyBorder="1"/>
    <xf numFmtId="0" fontId="2" fillId="13" borderId="0" xfId="0" applyFont="1" applyFill="1"/>
    <xf numFmtId="0" fontId="2" fillId="14" borderId="0" xfId="0" applyFont="1" applyFill="1"/>
    <xf numFmtId="0" fontId="2" fillId="0" borderId="3" xfId="0" applyFont="1" applyBorder="1"/>
    <xf numFmtId="0" fontId="0" fillId="0" borderId="3" xfId="0" applyFont="1" applyBorder="1" applyAlignment="1"/>
    <xf numFmtId="0" fontId="7" fillId="0" borderId="0" xfId="0" applyFont="1" applyFill="1"/>
    <xf numFmtId="0" fontId="0" fillId="0" borderId="0" xfId="0" applyFont="1" applyFill="1" applyAlignment="1"/>
    <xf numFmtId="0" fontId="2" fillId="6" borderId="6" xfId="0" applyFont="1" applyFill="1" applyBorder="1" applyAlignment="1">
      <alignment wrapText="1"/>
    </xf>
    <xf numFmtId="0" fontId="9" fillId="15" borderId="0" xfId="0" applyFont="1" applyFill="1" applyAlignment="1">
      <alignment wrapText="1"/>
    </xf>
    <xf numFmtId="0" fontId="10" fillId="0" borderId="0" xfId="0" applyFont="1" applyAlignment="1"/>
    <xf numFmtId="0" fontId="2" fillId="0" borderId="0" xfId="0" quotePrefix="1" applyFont="1" applyAlignment="1"/>
    <xf numFmtId="0" fontId="2" fillId="0" borderId="0" xfId="0" quotePrefix="1" applyFont="1" applyFill="1" applyAlignment="1"/>
    <xf numFmtId="0" fontId="2" fillId="0" borderId="0" xfId="0" applyFont="1" applyFill="1" applyAlignment="1">
      <alignment wrapText="1"/>
    </xf>
    <xf numFmtId="0" fontId="2" fillId="6" borderId="6" xfId="0" quotePrefix="1" applyFont="1" applyFill="1" applyBorder="1" applyAlignment="1"/>
    <xf numFmtId="0" fontId="4" fillId="6" borderId="6" xfId="0" applyFont="1" applyFill="1" applyBorder="1" applyAlignment="1">
      <alignment horizontal="left"/>
    </xf>
    <xf numFmtId="0" fontId="12" fillId="0" borderId="0" xfId="0" applyFont="1" applyAlignment="1"/>
    <xf numFmtId="0" fontId="13" fillId="6" borderId="6" xfId="0" applyFont="1" applyFill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quotePrefix="1" applyFont="1" applyBorder="1" applyAlignment="1"/>
    <xf numFmtId="0" fontId="2" fillId="0" borderId="6" xfId="0" quotePrefix="1" applyFont="1" applyBorder="1" applyAlignment="1"/>
    <xf numFmtId="0" fontId="18" fillId="6" borderId="6" xfId="0" applyFont="1" applyFill="1" applyBorder="1" applyAlignment="1"/>
    <xf numFmtId="0" fontId="18" fillId="0" borderId="0" xfId="0" applyFont="1" applyAlignment="1"/>
    <xf numFmtId="0" fontId="17" fillId="0" borderId="0" xfId="0" applyFont="1" applyAlignment="1"/>
    <xf numFmtId="0" fontId="17" fillId="0" borderId="0" xfId="0" applyFont="1" applyFill="1" applyAlignment="1"/>
    <xf numFmtId="0" fontId="17" fillId="0" borderId="3" xfId="0" applyFont="1" applyBorder="1" applyAlignment="1"/>
    <xf numFmtId="0" fontId="17" fillId="0" borderId="6" xfId="0" applyFont="1" applyBorder="1" applyAlignment="1"/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/>
    <xf numFmtId="0" fontId="3" fillId="4" borderId="3" xfId="0" applyFont="1" applyFill="1" applyBorder="1" applyAlignment="1">
      <alignment textRotation="45" wrapText="1"/>
    </xf>
    <xf numFmtId="0" fontId="4" fillId="6" borderId="9" xfId="0" applyFont="1" applyFill="1" applyBorder="1"/>
    <xf numFmtId="0" fontId="2" fillId="6" borderId="3" xfId="0" quotePrefix="1" applyFont="1" applyFill="1" applyBorder="1" applyAlignment="1"/>
    <xf numFmtId="0" fontId="4" fillId="6" borderId="3" xfId="0" applyFont="1" applyFill="1" applyBorder="1" applyAlignment="1"/>
    <xf numFmtId="0" fontId="4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6" borderId="6" xfId="0" applyFont="1" applyFill="1" applyBorder="1" applyAlignment="1">
      <alignment horizontal="left" wrapText="1"/>
    </xf>
    <xf numFmtId="0" fontId="17" fillId="6" borderId="6" xfId="0" applyFont="1" applyFill="1" applyBorder="1" applyAlignment="1">
      <alignment wrapText="1"/>
    </xf>
    <xf numFmtId="0" fontId="2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6" borderId="8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2" fillId="6" borderId="9" xfId="0" quotePrefix="1" applyFont="1" applyFill="1" applyBorder="1" applyAlignment="1"/>
    <xf numFmtId="0" fontId="7" fillId="0" borderId="6" xfId="0" applyFont="1" applyFill="1" applyBorder="1"/>
    <xf numFmtId="0" fontId="2" fillId="0" borderId="6" xfId="0" applyFont="1" applyFill="1" applyBorder="1"/>
    <xf numFmtId="0" fontId="17" fillId="6" borderId="0" xfId="0" applyFont="1" applyFill="1" applyAlignment="1">
      <alignment horizontal="left" wrapText="1"/>
    </xf>
    <xf numFmtId="0" fontId="10" fillId="6" borderId="6" xfId="0" applyFont="1" applyFill="1" applyBorder="1" applyAlignment="1">
      <alignment wrapText="1"/>
    </xf>
    <xf numFmtId="0" fontId="2" fillId="16" borderId="6" xfId="0" applyFont="1" applyFill="1" applyBorder="1"/>
    <xf numFmtId="0" fontId="4" fillId="16" borderId="6" xfId="0" applyFont="1" applyFill="1" applyBorder="1" applyAlignment="1"/>
    <xf numFmtId="0" fontId="0" fillId="0" borderId="6" xfId="0" applyFont="1" applyFill="1" applyBorder="1" applyAlignment="1"/>
    <xf numFmtId="0" fontId="19" fillId="0" borderId="0" xfId="1" applyFont="1" applyAlignment="1">
      <alignment wrapText="1"/>
    </xf>
    <xf numFmtId="0" fontId="16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49" fontId="3" fillId="5" borderId="0" xfId="0" applyNumberFormat="1" applyFont="1" applyFill="1" applyAlignment="1">
      <alignment horizontal="center"/>
    </xf>
    <xf numFmtId="49" fontId="3" fillId="7" borderId="0" xfId="0" applyNumberFormat="1" applyFont="1" applyFill="1" applyAlignment="1">
      <alignment horizontal="center"/>
    </xf>
    <xf numFmtId="49" fontId="3" fillId="8" borderId="0" xfId="0" applyNumberFormat="1" applyFont="1" applyFill="1" applyAlignment="1">
      <alignment horizontal="center"/>
    </xf>
    <xf numFmtId="49" fontId="3" fillId="9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EFEFEF"/>
      <color rgb="FF0000EE"/>
      <color rgb="FF0B5394"/>
      <color rgb="FF4A86E8"/>
      <color rgb="FF61DABE"/>
      <color rgb="FF6AA84F"/>
      <color rgb="FFF1C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inglab.usgbc.org/module/6227/7355" TargetMode="External"/><Relationship Id="rId13" Type="http://schemas.openxmlformats.org/officeDocument/2006/relationships/hyperlink" Target="https://learninglab.usgbc.org/module/12844/12738" TargetMode="External"/><Relationship Id="rId18" Type="http://schemas.openxmlformats.org/officeDocument/2006/relationships/hyperlink" Target="https://learninglab.usgbc.org/module/12121/11945" TargetMode="External"/><Relationship Id="rId26" Type="http://schemas.openxmlformats.org/officeDocument/2006/relationships/hyperlink" Target="https://learninglab.usgbc.org/module/6166/6154" TargetMode="External"/><Relationship Id="rId3" Type="http://schemas.openxmlformats.org/officeDocument/2006/relationships/hyperlink" Target="https://learninglab.usgbc.org/module/6447/9517" TargetMode="External"/><Relationship Id="rId21" Type="http://schemas.openxmlformats.org/officeDocument/2006/relationships/hyperlink" Target="https://learninglab.usgbc.org/module/5099/5087" TargetMode="External"/><Relationship Id="rId7" Type="http://schemas.openxmlformats.org/officeDocument/2006/relationships/hyperlink" Target="https://learninglab.usgbc.org/module/6227/7270" TargetMode="External"/><Relationship Id="rId12" Type="http://schemas.openxmlformats.org/officeDocument/2006/relationships/hyperlink" Target="https://learninglab.usgbc.org/module/12844/12718" TargetMode="External"/><Relationship Id="rId17" Type="http://schemas.openxmlformats.org/officeDocument/2006/relationships/hyperlink" Target="https://learninglab.usgbc.org/module/12121/11956" TargetMode="External"/><Relationship Id="rId25" Type="http://schemas.openxmlformats.org/officeDocument/2006/relationships/hyperlink" Target="https://learninglab.usgbc.org/module/7166/7099" TargetMode="External"/><Relationship Id="rId2" Type="http://schemas.openxmlformats.org/officeDocument/2006/relationships/hyperlink" Target="https://learninglab.usgbc.org/module/6447/9392" TargetMode="External"/><Relationship Id="rId16" Type="http://schemas.openxmlformats.org/officeDocument/2006/relationships/hyperlink" Target="https://learninglab.usgbc.org/module/14128/12525" TargetMode="External"/><Relationship Id="rId20" Type="http://schemas.openxmlformats.org/officeDocument/2006/relationships/hyperlink" Target="https://learninglab.usgbc.org/module/3404/3334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learninglab.usgbc.org/module/6447/6343" TargetMode="External"/><Relationship Id="rId6" Type="http://schemas.openxmlformats.org/officeDocument/2006/relationships/hyperlink" Target="https://learninglab.usgbc.org/module/6227/7340" TargetMode="External"/><Relationship Id="rId11" Type="http://schemas.openxmlformats.org/officeDocument/2006/relationships/hyperlink" Target="https://learninglab.usgbc.org/module/13361/13231" TargetMode="External"/><Relationship Id="rId24" Type="http://schemas.openxmlformats.org/officeDocument/2006/relationships/hyperlink" Target="https://learninglab.usgbc.org/module/5558/9248" TargetMode="External"/><Relationship Id="rId5" Type="http://schemas.openxmlformats.org/officeDocument/2006/relationships/hyperlink" Target="https://learninglab.usgbc.org/module/6227/6209" TargetMode="External"/><Relationship Id="rId15" Type="http://schemas.openxmlformats.org/officeDocument/2006/relationships/hyperlink" Target="https://learninglab.usgbc.org/module/13635/13527" TargetMode="External"/><Relationship Id="rId23" Type="http://schemas.openxmlformats.org/officeDocument/2006/relationships/hyperlink" Target="https://learninglab.usgbc.org/module/11171/11132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learninglab.usgbc.org/module/13361/13278" TargetMode="External"/><Relationship Id="rId19" Type="http://schemas.openxmlformats.org/officeDocument/2006/relationships/hyperlink" Target="https://learninglab.usgbc.org/module/12121/11960" TargetMode="External"/><Relationship Id="rId4" Type="http://schemas.openxmlformats.org/officeDocument/2006/relationships/hyperlink" Target="https://learninglab.usgbc.org/module/6447/9299" TargetMode="External"/><Relationship Id="rId9" Type="http://schemas.openxmlformats.org/officeDocument/2006/relationships/hyperlink" Target="https://learninglab.usgbc.org/module/13361/13279" TargetMode="External"/><Relationship Id="rId14" Type="http://schemas.openxmlformats.org/officeDocument/2006/relationships/hyperlink" Target="https://learninglab.usgbc.org/module/13635/13463" TargetMode="External"/><Relationship Id="rId22" Type="http://schemas.openxmlformats.org/officeDocument/2006/relationships/hyperlink" Target="https://learninglab.usgbc.org/module/11171/11156" TargetMode="External"/><Relationship Id="rId27" Type="http://schemas.openxmlformats.org/officeDocument/2006/relationships/hyperlink" Target="https://learninglab.usgbc.org/module/6166/9437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rninglab.usgbc.org/module/12121/11960" TargetMode="External"/><Relationship Id="rId18" Type="http://schemas.openxmlformats.org/officeDocument/2006/relationships/hyperlink" Target="https://learninglab.usgbc.org/module/14091/13752" TargetMode="External"/><Relationship Id="rId26" Type="http://schemas.openxmlformats.org/officeDocument/2006/relationships/hyperlink" Target="https://learninglab.usgbc.org/module/7166/7099" TargetMode="External"/><Relationship Id="rId39" Type="http://schemas.openxmlformats.org/officeDocument/2006/relationships/hyperlink" Target="https://learninglab.usgbc.org/module/855/735" TargetMode="External"/><Relationship Id="rId21" Type="http://schemas.openxmlformats.org/officeDocument/2006/relationships/hyperlink" Target="https://learninglab.usgbc.org/module/370/372" TargetMode="External"/><Relationship Id="rId34" Type="http://schemas.openxmlformats.org/officeDocument/2006/relationships/hyperlink" Target="https://learninglab.usgbc.org/module/11470/11473" TargetMode="External"/><Relationship Id="rId42" Type="http://schemas.openxmlformats.org/officeDocument/2006/relationships/hyperlink" Target="https://learninglab.usgbc.org/module/14092/14005" TargetMode="External"/><Relationship Id="rId47" Type="http://schemas.openxmlformats.org/officeDocument/2006/relationships/hyperlink" Target="https://learninglab.usgbc.org/module/14092/13921" TargetMode="External"/><Relationship Id="rId7" Type="http://schemas.openxmlformats.org/officeDocument/2006/relationships/hyperlink" Target="https://learninglab.usgbc.org/module/7227/7201" TargetMode="External"/><Relationship Id="rId2" Type="http://schemas.openxmlformats.org/officeDocument/2006/relationships/hyperlink" Target="https://learninglab.usgbc.org/module/13185/13086" TargetMode="External"/><Relationship Id="rId16" Type="http://schemas.openxmlformats.org/officeDocument/2006/relationships/hyperlink" Target="https://learninglab.usgbc.org/module/14091/13679" TargetMode="External"/><Relationship Id="rId29" Type="http://schemas.openxmlformats.org/officeDocument/2006/relationships/hyperlink" Target="https://learninglab.usgbc.org/module/4483/4443" TargetMode="External"/><Relationship Id="rId11" Type="http://schemas.openxmlformats.org/officeDocument/2006/relationships/hyperlink" Target="https://learninglab.usgbc.org/module/12121/11957" TargetMode="External"/><Relationship Id="rId24" Type="http://schemas.openxmlformats.org/officeDocument/2006/relationships/hyperlink" Target="https://learninglab.usgbc.org/module/11289/11258" TargetMode="External"/><Relationship Id="rId32" Type="http://schemas.openxmlformats.org/officeDocument/2006/relationships/hyperlink" Target="https://learninglab.usgbc.org/module/514/513" TargetMode="External"/><Relationship Id="rId37" Type="http://schemas.openxmlformats.org/officeDocument/2006/relationships/hyperlink" Target="https://learninglab.usgbc.org/module/2171/1191" TargetMode="External"/><Relationship Id="rId40" Type="http://schemas.openxmlformats.org/officeDocument/2006/relationships/hyperlink" Target="https://learninglab.usgbc.org/module/855/794" TargetMode="External"/><Relationship Id="rId45" Type="http://schemas.openxmlformats.org/officeDocument/2006/relationships/hyperlink" Target="https://learninglab.usgbc.org/module/14092/13965" TargetMode="External"/><Relationship Id="rId5" Type="http://schemas.openxmlformats.org/officeDocument/2006/relationships/hyperlink" Target="https://learninglab.usgbc.org/module/13361/13231" TargetMode="External"/><Relationship Id="rId15" Type="http://schemas.openxmlformats.org/officeDocument/2006/relationships/hyperlink" Target="https://learninglab.usgbc.org/module/14127/12542" TargetMode="External"/><Relationship Id="rId23" Type="http://schemas.openxmlformats.org/officeDocument/2006/relationships/hyperlink" Target="https://learninglab.usgbc.org/module/11289/8280" TargetMode="External"/><Relationship Id="rId28" Type="http://schemas.openxmlformats.org/officeDocument/2006/relationships/hyperlink" Target="https://learninglab.usgbc.org/module/4483/8079" TargetMode="External"/><Relationship Id="rId36" Type="http://schemas.openxmlformats.org/officeDocument/2006/relationships/hyperlink" Target="https://learninglab.usgbc.org/module/14129/12592" TargetMode="External"/><Relationship Id="rId49" Type="http://schemas.openxmlformats.org/officeDocument/2006/relationships/comments" Target="../comments2.xml"/><Relationship Id="rId10" Type="http://schemas.openxmlformats.org/officeDocument/2006/relationships/hyperlink" Target="https://learninglab.usgbc.org/module/13635/13527" TargetMode="External"/><Relationship Id="rId19" Type="http://schemas.openxmlformats.org/officeDocument/2006/relationships/hyperlink" Target="https://learninglab.usgbc.org/module/370/583" TargetMode="External"/><Relationship Id="rId31" Type="http://schemas.openxmlformats.org/officeDocument/2006/relationships/hyperlink" Target="https://learninglab.usgbc.org/module/514/494" TargetMode="External"/><Relationship Id="rId44" Type="http://schemas.openxmlformats.org/officeDocument/2006/relationships/hyperlink" Target="https://learninglab.usgbc.org/module/14092/14030" TargetMode="External"/><Relationship Id="rId4" Type="http://schemas.openxmlformats.org/officeDocument/2006/relationships/hyperlink" Target="https://learninglab.usgbc.org/module/13361/13278" TargetMode="External"/><Relationship Id="rId9" Type="http://schemas.openxmlformats.org/officeDocument/2006/relationships/hyperlink" Target="https://learninglab.usgbc.org/module/13635/13463" TargetMode="External"/><Relationship Id="rId14" Type="http://schemas.openxmlformats.org/officeDocument/2006/relationships/hyperlink" Target="https://learninglab.usgbc.org/module/12121/11958" TargetMode="External"/><Relationship Id="rId22" Type="http://schemas.openxmlformats.org/officeDocument/2006/relationships/hyperlink" Target="https://learninglab.usgbc.org/module/11289/11272" TargetMode="External"/><Relationship Id="rId27" Type="http://schemas.openxmlformats.org/officeDocument/2006/relationships/hyperlink" Target="https://learninglab.usgbc.org/module/7166/7150" TargetMode="External"/><Relationship Id="rId30" Type="http://schemas.openxmlformats.org/officeDocument/2006/relationships/hyperlink" Target="https://learninglab.usgbc.org/module/514/414" TargetMode="External"/><Relationship Id="rId35" Type="http://schemas.openxmlformats.org/officeDocument/2006/relationships/hyperlink" Target="https://learninglab.usgbc.org/module/11250/11224" TargetMode="External"/><Relationship Id="rId43" Type="http://schemas.openxmlformats.org/officeDocument/2006/relationships/hyperlink" Target="https://learninglab.usgbc.org/module/14092/14057" TargetMode="External"/><Relationship Id="rId48" Type="http://schemas.openxmlformats.org/officeDocument/2006/relationships/vmlDrawing" Target="../drawings/vmlDrawing2.vml"/><Relationship Id="rId8" Type="http://schemas.openxmlformats.org/officeDocument/2006/relationships/hyperlink" Target="https://learninglab.usgbc.org/module/7227/7217" TargetMode="External"/><Relationship Id="rId3" Type="http://schemas.openxmlformats.org/officeDocument/2006/relationships/hyperlink" Target="https://learninglab.usgbc.org/module/13361/13279" TargetMode="External"/><Relationship Id="rId12" Type="http://schemas.openxmlformats.org/officeDocument/2006/relationships/hyperlink" Target="https://learninglab.usgbc.org/module/12121/11953" TargetMode="External"/><Relationship Id="rId17" Type="http://schemas.openxmlformats.org/officeDocument/2006/relationships/hyperlink" Target="https://learninglab.usgbc.org/module/14091/13725" TargetMode="External"/><Relationship Id="rId25" Type="http://schemas.openxmlformats.org/officeDocument/2006/relationships/hyperlink" Target="https://learninglab.usgbc.org/module/11289/11835" TargetMode="External"/><Relationship Id="rId33" Type="http://schemas.openxmlformats.org/officeDocument/2006/relationships/hyperlink" Target="https://learninglab.usgbc.org/module/514/503" TargetMode="External"/><Relationship Id="rId38" Type="http://schemas.openxmlformats.org/officeDocument/2006/relationships/hyperlink" Target="https://learninglab.usgbc.org/module/855/776" TargetMode="External"/><Relationship Id="rId46" Type="http://schemas.openxmlformats.org/officeDocument/2006/relationships/hyperlink" Target="https://learninglab.usgbc.org/module/14092/13862" TargetMode="External"/><Relationship Id="rId20" Type="http://schemas.openxmlformats.org/officeDocument/2006/relationships/hyperlink" Target="https://learninglab.usgbc.org/module/370/393" TargetMode="External"/><Relationship Id="rId41" Type="http://schemas.openxmlformats.org/officeDocument/2006/relationships/hyperlink" Target="https://learninglab.usgbc.org/module/855/853" TargetMode="External"/><Relationship Id="rId1" Type="http://schemas.openxmlformats.org/officeDocument/2006/relationships/hyperlink" Target="https://learninglab.usgbc.org/module/13185/13011" TargetMode="External"/><Relationship Id="rId6" Type="http://schemas.openxmlformats.org/officeDocument/2006/relationships/hyperlink" Target="https://learninglab.usgbc.org/module/7237/7167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rninglab.usgbc.org/module/1037/994" TargetMode="External"/><Relationship Id="rId18" Type="http://schemas.openxmlformats.org/officeDocument/2006/relationships/hyperlink" Target="https://learninglab.usgbc.org/module/14091/13679" TargetMode="External"/><Relationship Id="rId26" Type="http://schemas.openxmlformats.org/officeDocument/2006/relationships/hyperlink" Target="https://learninglab.usgbc.org/module/4483/8218" TargetMode="External"/><Relationship Id="rId39" Type="http://schemas.openxmlformats.org/officeDocument/2006/relationships/comments" Target="../comments3.xml"/><Relationship Id="rId21" Type="http://schemas.openxmlformats.org/officeDocument/2006/relationships/hyperlink" Target="https://learninglab.usgbc.org/module/11171/11156" TargetMode="External"/><Relationship Id="rId34" Type="http://schemas.openxmlformats.org/officeDocument/2006/relationships/hyperlink" Target="https://learninglab.usgbc.org/module/2171/1154" TargetMode="External"/><Relationship Id="rId7" Type="http://schemas.openxmlformats.org/officeDocument/2006/relationships/hyperlink" Target="https://learninglab.usgbc.org/module/12844/12820" TargetMode="External"/><Relationship Id="rId12" Type="http://schemas.openxmlformats.org/officeDocument/2006/relationships/hyperlink" Target="https://learninglab.usgbc.org/module/1037/995" TargetMode="External"/><Relationship Id="rId17" Type="http://schemas.openxmlformats.org/officeDocument/2006/relationships/hyperlink" Target="https://learninglab.usgbc.org/module/12121/11955" TargetMode="External"/><Relationship Id="rId25" Type="http://schemas.openxmlformats.org/officeDocument/2006/relationships/hyperlink" Target="https://learninglab.usgbc.org/module/7166/7150" TargetMode="External"/><Relationship Id="rId33" Type="http://schemas.openxmlformats.org/officeDocument/2006/relationships/hyperlink" Target="https://learninglab.usgbc.org/module/1111/1090" TargetMode="External"/><Relationship Id="rId38" Type="http://schemas.openxmlformats.org/officeDocument/2006/relationships/vmlDrawing" Target="../drawings/vmlDrawing3.vml"/><Relationship Id="rId2" Type="http://schemas.openxmlformats.org/officeDocument/2006/relationships/hyperlink" Target="https://learninglab.usgbc.org/module/13185/13086" TargetMode="External"/><Relationship Id="rId16" Type="http://schemas.openxmlformats.org/officeDocument/2006/relationships/hyperlink" Target="https://learninglab.usgbc.org/module/12121/11957" TargetMode="External"/><Relationship Id="rId20" Type="http://schemas.openxmlformats.org/officeDocument/2006/relationships/hyperlink" Target="https://learninglab.usgbc.org/module/3404/3334" TargetMode="External"/><Relationship Id="rId29" Type="http://schemas.openxmlformats.org/officeDocument/2006/relationships/hyperlink" Target="https://learninglab.usgbc.org/module/6166/9422" TargetMode="External"/><Relationship Id="rId1" Type="http://schemas.openxmlformats.org/officeDocument/2006/relationships/hyperlink" Target="https://learninglab.usgbc.org/module/6447/9517" TargetMode="External"/><Relationship Id="rId6" Type="http://schemas.openxmlformats.org/officeDocument/2006/relationships/hyperlink" Target="https://learninglab.usgbc.org/module/13361/13328" TargetMode="External"/><Relationship Id="rId11" Type="http://schemas.openxmlformats.org/officeDocument/2006/relationships/hyperlink" Target="https://learninglab.usgbc.org/module/4380/4330" TargetMode="External"/><Relationship Id="rId24" Type="http://schemas.openxmlformats.org/officeDocument/2006/relationships/hyperlink" Target="https://learninglab.usgbc.org/module/11289/11835" TargetMode="External"/><Relationship Id="rId32" Type="http://schemas.openxmlformats.org/officeDocument/2006/relationships/hyperlink" Target="https://learninglab.usgbc.org/module/1111/1106" TargetMode="External"/><Relationship Id="rId37" Type="http://schemas.openxmlformats.org/officeDocument/2006/relationships/hyperlink" Target="https://learninglab.usgbc.org/module/2171/1191" TargetMode="External"/><Relationship Id="rId5" Type="http://schemas.openxmlformats.org/officeDocument/2006/relationships/hyperlink" Target="https://learninglab.usgbc.org/module/13361/13231" TargetMode="External"/><Relationship Id="rId15" Type="http://schemas.openxmlformats.org/officeDocument/2006/relationships/hyperlink" Target="https://learninglab.usgbc.org/module/13635/13571" TargetMode="External"/><Relationship Id="rId23" Type="http://schemas.openxmlformats.org/officeDocument/2006/relationships/hyperlink" Target="https://learninglab.usgbc.org/module/14124/12569" TargetMode="External"/><Relationship Id="rId28" Type="http://schemas.openxmlformats.org/officeDocument/2006/relationships/hyperlink" Target="https://learninglab.usgbc.org/module/4483/8136" TargetMode="External"/><Relationship Id="rId36" Type="http://schemas.openxmlformats.org/officeDocument/2006/relationships/hyperlink" Target="https://learninglab.usgbc.org/module/2171/1169" TargetMode="External"/><Relationship Id="rId10" Type="http://schemas.openxmlformats.org/officeDocument/2006/relationships/hyperlink" Target="https://learninglab.usgbc.org/module/4380/4266" TargetMode="External"/><Relationship Id="rId19" Type="http://schemas.openxmlformats.org/officeDocument/2006/relationships/hyperlink" Target="https://learninglab.usgbc.org/module/3404/3315" TargetMode="External"/><Relationship Id="rId31" Type="http://schemas.openxmlformats.org/officeDocument/2006/relationships/hyperlink" Target="https://learninglab.usgbc.org/module/1111/1063" TargetMode="External"/><Relationship Id="rId4" Type="http://schemas.openxmlformats.org/officeDocument/2006/relationships/hyperlink" Target="https://learninglab.usgbc.org/module/13361/13278" TargetMode="External"/><Relationship Id="rId9" Type="http://schemas.openxmlformats.org/officeDocument/2006/relationships/hyperlink" Target="https://learninglab.usgbc.org/module/4380/4321" TargetMode="External"/><Relationship Id="rId14" Type="http://schemas.openxmlformats.org/officeDocument/2006/relationships/hyperlink" Target="https://learninglab.usgbc.org/module/13635/13527" TargetMode="External"/><Relationship Id="rId22" Type="http://schemas.openxmlformats.org/officeDocument/2006/relationships/hyperlink" Target="https://learninglab.usgbc.org/module/11171/11132" TargetMode="External"/><Relationship Id="rId27" Type="http://schemas.openxmlformats.org/officeDocument/2006/relationships/hyperlink" Target="https://learninglab.usgbc.org/module/4483/4443" TargetMode="External"/><Relationship Id="rId30" Type="http://schemas.openxmlformats.org/officeDocument/2006/relationships/hyperlink" Target="https://learninglab.usgbc.org/module/1111/1039" TargetMode="External"/><Relationship Id="rId35" Type="http://schemas.openxmlformats.org/officeDocument/2006/relationships/hyperlink" Target="https://learninglab.usgbc.org/module/2171/1124" TargetMode="External"/><Relationship Id="rId8" Type="http://schemas.openxmlformats.org/officeDocument/2006/relationships/hyperlink" Target="https://learninglab.usgbc.org/module/12844/12769" TargetMode="External"/><Relationship Id="rId3" Type="http://schemas.openxmlformats.org/officeDocument/2006/relationships/hyperlink" Target="https://learninglab.usgbc.org/module/13361/13279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rninglab.usgbc.org/module/13635/13527" TargetMode="External"/><Relationship Id="rId18" Type="http://schemas.openxmlformats.org/officeDocument/2006/relationships/hyperlink" Target="https://learninglab.usgbc.org/module/12121/11958" TargetMode="External"/><Relationship Id="rId26" Type="http://schemas.openxmlformats.org/officeDocument/2006/relationships/hyperlink" Target="https://learninglab.usgbc.org/module/6252/7903" TargetMode="External"/><Relationship Id="rId39" Type="http://schemas.openxmlformats.org/officeDocument/2006/relationships/hyperlink" Target="https://learninglab.usgbc.org/module/2171/1169" TargetMode="External"/><Relationship Id="rId21" Type="http://schemas.openxmlformats.org/officeDocument/2006/relationships/hyperlink" Target="https://learninglab.usgbc.org/module/3404/3334" TargetMode="External"/><Relationship Id="rId34" Type="http://schemas.openxmlformats.org/officeDocument/2006/relationships/hyperlink" Target="https://learninglab.usgbc.org/module/4048/3942" TargetMode="External"/><Relationship Id="rId42" Type="http://schemas.openxmlformats.org/officeDocument/2006/relationships/vmlDrawing" Target="../drawings/vmlDrawing4.vml"/><Relationship Id="rId7" Type="http://schemas.openxmlformats.org/officeDocument/2006/relationships/hyperlink" Target="https://learninglab.usgbc.org/module/3738/3678" TargetMode="External"/><Relationship Id="rId2" Type="http://schemas.openxmlformats.org/officeDocument/2006/relationships/hyperlink" Target="https://learninglab.usgbc.org/module/13185/13050" TargetMode="External"/><Relationship Id="rId16" Type="http://schemas.openxmlformats.org/officeDocument/2006/relationships/hyperlink" Target="https://learninglab.usgbc.org/module/12121/11956" TargetMode="External"/><Relationship Id="rId20" Type="http://schemas.openxmlformats.org/officeDocument/2006/relationships/hyperlink" Target="https://learninglab.usgbc.org/module/3404/3315" TargetMode="External"/><Relationship Id="rId29" Type="http://schemas.openxmlformats.org/officeDocument/2006/relationships/hyperlink" Target="https://learninglab.usgbc.org/module/11289/11258" TargetMode="External"/><Relationship Id="rId41" Type="http://schemas.openxmlformats.org/officeDocument/2006/relationships/hyperlink" Target="https://learninglab.usgbc.org/module/3738/3571" TargetMode="External"/><Relationship Id="rId1" Type="http://schemas.openxmlformats.org/officeDocument/2006/relationships/hyperlink" Target="https://learninglab.usgbc.org/module/13185/13086" TargetMode="External"/><Relationship Id="rId6" Type="http://schemas.openxmlformats.org/officeDocument/2006/relationships/hyperlink" Target="https://learninglab.usgbc.org/module/12844/12738" TargetMode="External"/><Relationship Id="rId11" Type="http://schemas.openxmlformats.org/officeDocument/2006/relationships/hyperlink" Target="https://learninglab.usgbc.org/module/6831/6814" TargetMode="External"/><Relationship Id="rId24" Type="http://schemas.openxmlformats.org/officeDocument/2006/relationships/hyperlink" Target="https://learninglab.usgbc.org/module/13001/12938" TargetMode="External"/><Relationship Id="rId32" Type="http://schemas.openxmlformats.org/officeDocument/2006/relationships/hyperlink" Target="https://learninglab.usgbc.org/module/7166/7099" TargetMode="External"/><Relationship Id="rId37" Type="http://schemas.openxmlformats.org/officeDocument/2006/relationships/hyperlink" Target="https://learninglab.usgbc.org/module/4048/4015" TargetMode="External"/><Relationship Id="rId40" Type="http://schemas.openxmlformats.org/officeDocument/2006/relationships/hyperlink" Target="https://learninglab.usgbc.org/module/855/735" TargetMode="External"/><Relationship Id="rId5" Type="http://schemas.openxmlformats.org/officeDocument/2006/relationships/hyperlink" Target="https://learninglab.usgbc.org/module/13361/13231" TargetMode="External"/><Relationship Id="rId15" Type="http://schemas.openxmlformats.org/officeDocument/2006/relationships/hyperlink" Target="https://learninglab.usgbc.org/module/12121/11954" TargetMode="External"/><Relationship Id="rId23" Type="http://schemas.openxmlformats.org/officeDocument/2006/relationships/hyperlink" Target="https://learninglab.usgbc.org/module/11171/11132" TargetMode="External"/><Relationship Id="rId28" Type="http://schemas.openxmlformats.org/officeDocument/2006/relationships/hyperlink" Target="https://learninglab.usgbc.org/module/11289/8280" TargetMode="External"/><Relationship Id="rId36" Type="http://schemas.openxmlformats.org/officeDocument/2006/relationships/hyperlink" Target="https://learninglab.usgbc.org/module/4048/3979" TargetMode="External"/><Relationship Id="rId10" Type="http://schemas.openxmlformats.org/officeDocument/2006/relationships/hyperlink" Target="https://learninglab.usgbc.org/module/6831/10117" TargetMode="External"/><Relationship Id="rId19" Type="http://schemas.openxmlformats.org/officeDocument/2006/relationships/hyperlink" Target="https://learninglab.usgbc.org/module/14091/13786" TargetMode="External"/><Relationship Id="rId31" Type="http://schemas.openxmlformats.org/officeDocument/2006/relationships/hyperlink" Target="https://learninglab.usgbc.org/module/11289/11857" TargetMode="External"/><Relationship Id="rId4" Type="http://schemas.openxmlformats.org/officeDocument/2006/relationships/hyperlink" Target="https://learninglab.usgbc.org/module/13361/13278" TargetMode="External"/><Relationship Id="rId9" Type="http://schemas.openxmlformats.org/officeDocument/2006/relationships/hyperlink" Target="https://learninglab.usgbc.org/module/11915/12241" TargetMode="External"/><Relationship Id="rId14" Type="http://schemas.openxmlformats.org/officeDocument/2006/relationships/hyperlink" Target="https://learninglab.usgbc.org/module/13635/13430" TargetMode="External"/><Relationship Id="rId22" Type="http://schemas.openxmlformats.org/officeDocument/2006/relationships/hyperlink" Target="https://learninglab.usgbc.org/module/3404/3390" TargetMode="External"/><Relationship Id="rId27" Type="http://schemas.openxmlformats.org/officeDocument/2006/relationships/hyperlink" Target="https://learninglab.usgbc.org/module/11289/11272" TargetMode="External"/><Relationship Id="rId30" Type="http://schemas.openxmlformats.org/officeDocument/2006/relationships/hyperlink" Target="https://learninglab.usgbc.org/module/11289/11835" TargetMode="External"/><Relationship Id="rId35" Type="http://schemas.openxmlformats.org/officeDocument/2006/relationships/hyperlink" Target="https://learninglab.usgbc.org/module/4048/7403" TargetMode="External"/><Relationship Id="rId43" Type="http://schemas.openxmlformats.org/officeDocument/2006/relationships/comments" Target="../comments4.xml"/><Relationship Id="rId8" Type="http://schemas.openxmlformats.org/officeDocument/2006/relationships/hyperlink" Target="https://learninglab.usgbc.org/module/3738/3653" TargetMode="External"/><Relationship Id="rId3" Type="http://schemas.openxmlformats.org/officeDocument/2006/relationships/hyperlink" Target="https://learninglab.usgbc.org/module/13361/13279" TargetMode="External"/><Relationship Id="rId12" Type="http://schemas.openxmlformats.org/officeDocument/2006/relationships/hyperlink" Target="https://learninglab.usgbc.org/module/13635/13463" TargetMode="External"/><Relationship Id="rId17" Type="http://schemas.openxmlformats.org/officeDocument/2006/relationships/hyperlink" Target="https://learninglab.usgbc.org/module/12121/11960" TargetMode="External"/><Relationship Id="rId25" Type="http://schemas.openxmlformats.org/officeDocument/2006/relationships/hyperlink" Target="https://learninglab.usgbc.org/module/7239/7089" TargetMode="External"/><Relationship Id="rId33" Type="http://schemas.openxmlformats.org/officeDocument/2006/relationships/hyperlink" Target="https://learninglab.usgbc.org/module/7166/7150" TargetMode="External"/><Relationship Id="rId38" Type="http://schemas.openxmlformats.org/officeDocument/2006/relationships/hyperlink" Target="https://learninglab.usgbc.org/module/11470/11475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rninglab.usgbc.org/module/12121/11957" TargetMode="External"/><Relationship Id="rId18" Type="http://schemas.openxmlformats.org/officeDocument/2006/relationships/hyperlink" Target="https://learninglab.usgbc.org/module/14091/13644" TargetMode="External"/><Relationship Id="rId26" Type="http://schemas.openxmlformats.org/officeDocument/2006/relationships/hyperlink" Target="https://learninglab.usgbc.org/module/5099/5087" TargetMode="External"/><Relationship Id="rId39" Type="http://schemas.openxmlformats.org/officeDocument/2006/relationships/hyperlink" Target="https://learninglab.usgbc.org/module/11695/11642" TargetMode="External"/><Relationship Id="rId21" Type="http://schemas.openxmlformats.org/officeDocument/2006/relationships/hyperlink" Target="https://learninglab.usgbc.org/module/14091/13725" TargetMode="External"/><Relationship Id="rId34" Type="http://schemas.openxmlformats.org/officeDocument/2006/relationships/hyperlink" Target="https://learninglab.usgbc.org/module/6252/6234" TargetMode="External"/><Relationship Id="rId42" Type="http://schemas.openxmlformats.org/officeDocument/2006/relationships/hyperlink" Target="https://learninglab.usgbc.org/module/855/776" TargetMode="External"/><Relationship Id="rId47" Type="http://schemas.openxmlformats.org/officeDocument/2006/relationships/comments" Target="../comments5.xml"/><Relationship Id="rId7" Type="http://schemas.openxmlformats.org/officeDocument/2006/relationships/hyperlink" Target="https://learninglab.usgbc.org/module/7237/7167" TargetMode="External"/><Relationship Id="rId2" Type="http://schemas.openxmlformats.org/officeDocument/2006/relationships/hyperlink" Target="https://learninglab.usgbc.org/module/13185/13125" TargetMode="External"/><Relationship Id="rId16" Type="http://schemas.openxmlformats.org/officeDocument/2006/relationships/hyperlink" Target="https://learninglab.usgbc.org/module/12121/11958" TargetMode="External"/><Relationship Id="rId29" Type="http://schemas.openxmlformats.org/officeDocument/2006/relationships/hyperlink" Target="https://learninglab.usgbc.org/module/5558/9260" TargetMode="External"/><Relationship Id="rId1" Type="http://schemas.openxmlformats.org/officeDocument/2006/relationships/hyperlink" Target="https://learninglab.usgbc.org/module/13185/13086" TargetMode="External"/><Relationship Id="rId6" Type="http://schemas.openxmlformats.org/officeDocument/2006/relationships/hyperlink" Target="https://learninglab.usgbc.org/module/11350/11370" TargetMode="External"/><Relationship Id="rId11" Type="http://schemas.openxmlformats.org/officeDocument/2006/relationships/hyperlink" Target="https://learninglab.usgbc.org/module/13635/13527" TargetMode="External"/><Relationship Id="rId24" Type="http://schemas.openxmlformats.org/officeDocument/2006/relationships/hyperlink" Target="https://learninglab.usgbc.org/module/5099/8728" TargetMode="External"/><Relationship Id="rId32" Type="http://schemas.openxmlformats.org/officeDocument/2006/relationships/hyperlink" Target="https://learninglab.usgbc.org/module/14124/12569" TargetMode="External"/><Relationship Id="rId37" Type="http://schemas.openxmlformats.org/officeDocument/2006/relationships/hyperlink" Target="https://learninglab.usgbc.org/module/514/513" TargetMode="External"/><Relationship Id="rId40" Type="http://schemas.openxmlformats.org/officeDocument/2006/relationships/hyperlink" Target="https://learninglab.usgbc.org/module/11695/11662" TargetMode="External"/><Relationship Id="rId45" Type="http://schemas.openxmlformats.org/officeDocument/2006/relationships/hyperlink" Target="https://learninglab.usgbc.org/module/14092/14030" TargetMode="External"/><Relationship Id="rId5" Type="http://schemas.openxmlformats.org/officeDocument/2006/relationships/hyperlink" Target="https://learninglab.usgbc.org/module/13361/13231" TargetMode="External"/><Relationship Id="rId15" Type="http://schemas.openxmlformats.org/officeDocument/2006/relationships/hyperlink" Target="https://learninglab.usgbc.org/module/12121/11960" TargetMode="External"/><Relationship Id="rId23" Type="http://schemas.openxmlformats.org/officeDocument/2006/relationships/hyperlink" Target="https://learninglab.usgbc.org/module/3404/3390" TargetMode="External"/><Relationship Id="rId28" Type="http://schemas.openxmlformats.org/officeDocument/2006/relationships/hyperlink" Target="https://learninglab.usgbc.org/module/5558/5540" TargetMode="External"/><Relationship Id="rId36" Type="http://schemas.openxmlformats.org/officeDocument/2006/relationships/hyperlink" Target="https://learninglab.usgbc.org/module/7166/7150" TargetMode="External"/><Relationship Id="rId10" Type="http://schemas.openxmlformats.org/officeDocument/2006/relationships/hyperlink" Target="https://learninglab.usgbc.org/module/13635/13463" TargetMode="External"/><Relationship Id="rId19" Type="http://schemas.openxmlformats.org/officeDocument/2006/relationships/hyperlink" Target="https://learninglab.usgbc.org/module/14091/13786" TargetMode="External"/><Relationship Id="rId31" Type="http://schemas.openxmlformats.org/officeDocument/2006/relationships/hyperlink" Target="https://learninglab.usgbc.org/module/5558/9248" TargetMode="External"/><Relationship Id="rId44" Type="http://schemas.openxmlformats.org/officeDocument/2006/relationships/hyperlink" Target="https://learninglab.usgbc.org/module/14092/14057" TargetMode="External"/><Relationship Id="rId4" Type="http://schemas.openxmlformats.org/officeDocument/2006/relationships/hyperlink" Target="https://learninglab.usgbc.org/module/13361/13278" TargetMode="External"/><Relationship Id="rId9" Type="http://schemas.openxmlformats.org/officeDocument/2006/relationships/hyperlink" Target="https://learninglab.usgbc.org/module/13635/13397" TargetMode="External"/><Relationship Id="rId14" Type="http://schemas.openxmlformats.org/officeDocument/2006/relationships/hyperlink" Target="https://learninglab.usgbc.org/module/12121/11951" TargetMode="External"/><Relationship Id="rId22" Type="http://schemas.openxmlformats.org/officeDocument/2006/relationships/hyperlink" Target="https://learninglab.usgbc.org/module/14091/13752" TargetMode="External"/><Relationship Id="rId27" Type="http://schemas.openxmlformats.org/officeDocument/2006/relationships/hyperlink" Target="https://learninglab.usgbc.org/module/11171/11156" TargetMode="External"/><Relationship Id="rId30" Type="http://schemas.openxmlformats.org/officeDocument/2006/relationships/hyperlink" Target="https://learninglab.usgbc.org/module/5558/9282" TargetMode="External"/><Relationship Id="rId35" Type="http://schemas.openxmlformats.org/officeDocument/2006/relationships/hyperlink" Target="https://learninglab.usgbc.org/module/7166/7099" TargetMode="External"/><Relationship Id="rId43" Type="http://schemas.openxmlformats.org/officeDocument/2006/relationships/hyperlink" Target="https://learninglab.usgbc.org/module/855/853" TargetMode="External"/><Relationship Id="rId8" Type="http://schemas.openxmlformats.org/officeDocument/2006/relationships/hyperlink" Target="https://learninglab.usgbc.org/module/7227/7217" TargetMode="External"/><Relationship Id="rId3" Type="http://schemas.openxmlformats.org/officeDocument/2006/relationships/hyperlink" Target="https://learninglab.usgbc.org/module/13361/13279" TargetMode="External"/><Relationship Id="rId12" Type="http://schemas.openxmlformats.org/officeDocument/2006/relationships/hyperlink" Target="https://learninglab.usgbc.org/module/14128/12525" TargetMode="External"/><Relationship Id="rId17" Type="http://schemas.openxmlformats.org/officeDocument/2006/relationships/hyperlink" Target="https://learninglab.usgbc.org/module/14127/12542" TargetMode="External"/><Relationship Id="rId25" Type="http://schemas.openxmlformats.org/officeDocument/2006/relationships/hyperlink" Target="https://learninglab.usgbc.org/module/5099/8801" TargetMode="External"/><Relationship Id="rId33" Type="http://schemas.openxmlformats.org/officeDocument/2006/relationships/hyperlink" Target="https://learninglab.usgbc.org/module/6252/7972" TargetMode="External"/><Relationship Id="rId38" Type="http://schemas.openxmlformats.org/officeDocument/2006/relationships/hyperlink" Target="https://learninglab.usgbc.org/module/11470/11473" TargetMode="External"/><Relationship Id="rId46" Type="http://schemas.openxmlformats.org/officeDocument/2006/relationships/vmlDrawing" Target="../drawings/vmlDrawing5.vml"/><Relationship Id="rId20" Type="http://schemas.openxmlformats.org/officeDocument/2006/relationships/hyperlink" Target="https://learninglab.usgbc.org/module/14091/13679" TargetMode="External"/><Relationship Id="rId41" Type="http://schemas.openxmlformats.org/officeDocument/2006/relationships/hyperlink" Target="https://learninglab.usgbc.org/module/11695/11694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inglab.usgbc.org/module/6831/10108" TargetMode="External"/><Relationship Id="rId13" Type="http://schemas.openxmlformats.org/officeDocument/2006/relationships/hyperlink" Target="https://learninglab.usgbc.org/module/12121/11960" TargetMode="External"/><Relationship Id="rId18" Type="http://schemas.openxmlformats.org/officeDocument/2006/relationships/hyperlink" Target="https://learninglab.usgbc.org/module/5558/5540" TargetMode="External"/><Relationship Id="rId26" Type="http://schemas.openxmlformats.org/officeDocument/2006/relationships/hyperlink" Target="https://learninglab.usgbc.org/module/6877/6856" TargetMode="External"/><Relationship Id="rId3" Type="http://schemas.openxmlformats.org/officeDocument/2006/relationships/hyperlink" Target="https://learninglab.usgbc.org/module/13361/13231" TargetMode="External"/><Relationship Id="rId21" Type="http://schemas.openxmlformats.org/officeDocument/2006/relationships/hyperlink" Target="https://learninglab.usgbc.org/module/6252/7972" TargetMode="External"/><Relationship Id="rId7" Type="http://schemas.openxmlformats.org/officeDocument/2006/relationships/hyperlink" Target="https://learninglab.usgbc.org/module/6831/10117" TargetMode="External"/><Relationship Id="rId12" Type="http://schemas.openxmlformats.org/officeDocument/2006/relationships/hyperlink" Target="https://learninglab.usgbc.org/module/12121/11952" TargetMode="External"/><Relationship Id="rId17" Type="http://schemas.openxmlformats.org/officeDocument/2006/relationships/hyperlink" Target="https://learninglab.usgbc.org/module/14091/13795" TargetMode="External"/><Relationship Id="rId25" Type="http://schemas.openxmlformats.org/officeDocument/2006/relationships/hyperlink" Target="https://learninglab.usgbc.org/module/4483/4443" TargetMode="External"/><Relationship Id="rId2" Type="http://schemas.openxmlformats.org/officeDocument/2006/relationships/hyperlink" Target="https://learninglab.usgbc.org/module/13361/13278" TargetMode="External"/><Relationship Id="rId16" Type="http://schemas.openxmlformats.org/officeDocument/2006/relationships/hyperlink" Target="https://learninglab.usgbc.org/module/14091/13679" TargetMode="External"/><Relationship Id="rId20" Type="http://schemas.openxmlformats.org/officeDocument/2006/relationships/hyperlink" Target="https://learninglab.usgbc.org/module/6252/7824" TargetMode="External"/><Relationship Id="rId29" Type="http://schemas.openxmlformats.org/officeDocument/2006/relationships/hyperlink" Target="https://learninglab.usgbc.org/module/6877/9573" TargetMode="External"/><Relationship Id="rId1" Type="http://schemas.openxmlformats.org/officeDocument/2006/relationships/hyperlink" Target="https://learninglab.usgbc.org/module/13361/13279" TargetMode="External"/><Relationship Id="rId6" Type="http://schemas.openxmlformats.org/officeDocument/2006/relationships/hyperlink" Target="https://learninglab.usgbc.org/module/11350/11377" TargetMode="External"/><Relationship Id="rId11" Type="http://schemas.openxmlformats.org/officeDocument/2006/relationships/hyperlink" Target="https://learninglab.usgbc.org/module/13635/13527" TargetMode="External"/><Relationship Id="rId24" Type="http://schemas.openxmlformats.org/officeDocument/2006/relationships/hyperlink" Target="https://learninglab.usgbc.org/module/7166/7150" TargetMode="External"/><Relationship Id="rId32" Type="http://schemas.openxmlformats.org/officeDocument/2006/relationships/comments" Target="../comments6.xml"/><Relationship Id="rId5" Type="http://schemas.openxmlformats.org/officeDocument/2006/relationships/hyperlink" Target="https://learninglab.usgbc.org/module/11350/11370" TargetMode="External"/><Relationship Id="rId15" Type="http://schemas.openxmlformats.org/officeDocument/2006/relationships/hyperlink" Target="https://learninglab.usgbc.org/module/14091/13644" TargetMode="External"/><Relationship Id="rId23" Type="http://schemas.openxmlformats.org/officeDocument/2006/relationships/hyperlink" Target="https://learninglab.usgbc.org/module/7166/7099" TargetMode="External"/><Relationship Id="rId28" Type="http://schemas.openxmlformats.org/officeDocument/2006/relationships/hyperlink" Target="https://learninglab.usgbc.org/module/6877/9570" TargetMode="External"/><Relationship Id="rId10" Type="http://schemas.openxmlformats.org/officeDocument/2006/relationships/hyperlink" Target="https://learninglab.usgbc.org/module/13635/13463" TargetMode="External"/><Relationship Id="rId19" Type="http://schemas.openxmlformats.org/officeDocument/2006/relationships/hyperlink" Target="https://learninglab.usgbc.org/module/7243/7053" TargetMode="External"/><Relationship Id="rId31" Type="http://schemas.openxmlformats.org/officeDocument/2006/relationships/vmlDrawing" Target="../drawings/vmlDrawing6.vml"/><Relationship Id="rId4" Type="http://schemas.openxmlformats.org/officeDocument/2006/relationships/hyperlink" Target="https://learninglab.usgbc.org/module/11350/11359" TargetMode="External"/><Relationship Id="rId9" Type="http://schemas.openxmlformats.org/officeDocument/2006/relationships/hyperlink" Target="https://learninglab.usgbc.org/module/6831/6814" TargetMode="External"/><Relationship Id="rId14" Type="http://schemas.openxmlformats.org/officeDocument/2006/relationships/hyperlink" Target="https://learninglab.usgbc.org/module/12121/11958" TargetMode="External"/><Relationship Id="rId22" Type="http://schemas.openxmlformats.org/officeDocument/2006/relationships/hyperlink" Target="https://learninglab.usgbc.org/module/6252/6234" TargetMode="External"/><Relationship Id="rId27" Type="http://schemas.openxmlformats.org/officeDocument/2006/relationships/hyperlink" Target="https://learninglab.usgbc.org/module/6877/9587" TargetMode="External"/><Relationship Id="rId30" Type="http://schemas.openxmlformats.org/officeDocument/2006/relationships/hyperlink" Target="https://learninglab.usgbc.org/module/14092/14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9" sqref="M9"/>
    </sheetView>
  </sheetViews>
  <sheetFormatPr defaultColWidth="11.5546875" defaultRowHeight="13.2" x14ac:dyDescent="0.25"/>
  <sheetData>
    <row r="1" spans="1:8" ht="15.6" x14ac:dyDescent="0.3">
      <c r="A1" s="116" t="s">
        <v>290</v>
      </c>
      <c r="B1" s="116"/>
      <c r="C1" s="116"/>
      <c r="D1" s="116"/>
      <c r="E1" s="116"/>
      <c r="F1" s="116"/>
      <c r="G1" s="116"/>
      <c r="H1" s="116"/>
    </row>
    <row r="2" spans="1:8" ht="13.2" customHeight="1" x14ac:dyDescent="0.25">
      <c r="A2" s="117" t="s">
        <v>291</v>
      </c>
      <c r="B2" s="117"/>
      <c r="C2" s="117"/>
      <c r="D2" s="117"/>
      <c r="E2" s="117"/>
      <c r="F2" s="117"/>
      <c r="G2" s="117"/>
      <c r="H2" s="117"/>
    </row>
    <row r="3" spans="1:8" ht="13.2" customHeight="1" x14ac:dyDescent="0.25">
      <c r="A3" s="117"/>
      <c r="B3" s="117"/>
      <c r="C3" s="117"/>
      <c r="D3" s="117"/>
      <c r="E3" s="117"/>
      <c r="F3" s="117"/>
      <c r="G3" s="117"/>
      <c r="H3" s="117"/>
    </row>
    <row r="4" spans="1:8" ht="13.2" customHeight="1" x14ac:dyDescent="0.25">
      <c r="A4" s="117"/>
      <c r="B4" s="117"/>
      <c r="C4" s="117"/>
      <c r="D4" s="117"/>
      <c r="E4" s="117"/>
      <c r="F4" s="117"/>
      <c r="G4" s="117"/>
      <c r="H4" s="117"/>
    </row>
    <row r="5" spans="1:8" ht="13.2" customHeight="1" x14ac:dyDescent="0.25">
      <c r="A5" s="117"/>
      <c r="B5" s="117"/>
      <c r="C5" s="117"/>
      <c r="D5" s="117"/>
      <c r="E5" s="117"/>
      <c r="F5" s="117"/>
      <c r="G5" s="117"/>
      <c r="H5" s="117"/>
    </row>
    <row r="6" spans="1:8" ht="13.2" customHeight="1" x14ac:dyDescent="0.25">
      <c r="A6" s="117"/>
      <c r="B6" s="117"/>
      <c r="C6" s="117"/>
      <c r="D6" s="117"/>
      <c r="E6" s="117"/>
      <c r="F6" s="117"/>
      <c r="G6" s="117"/>
      <c r="H6" s="117"/>
    </row>
    <row r="7" spans="1:8" ht="13.2" customHeight="1" x14ac:dyDescent="0.25">
      <c r="A7" s="117"/>
      <c r="B7" s="117"/>
      <c r="C7" s="117"/>
      <c r="D7" s="117"/>
      <c r="E7" s="117"/>
      <c r="F7" s="117"/>
      <c r="G7" s="117"/>
      <c r="H7" s="117"/>
    </row>
    <row r="8" spans="1:8" ht="13.2" customHeight="1" x14ac:dyDescent="0.25">
      <c r="A8" s="117"/>
      <c r="B8" s="117"/>
      <c r="C8" s="117"/>
      <c r="D8" s="117"/>
      <c r="E8" s="117"/>
      <c r="F8" s="117"/>
      <c r="G8" s="117"/>
      <c r="H8" s="117"/>
    </row>
    <row r="9" spans="1:8" ht="13.2" customHeight="1" x14ac:dyDescent="0.25">
      <c r="A9" s="117"/>
      <c r="B9" s="117"/>
      <c r="C9" s="117"/>
      <c r="D9" s="117"/>
      <c r="E9" s="117"/>
      <c r="F9" s="117"/>
      <c r="G9" s="117"/>
      <c r="H9" s="117"/>
    </row>
    <row r="10" spans="1:8" ht="13.05" customHeight="1" x14ac:dyDescent="0.25">
      <c r="A10" s="117"/>
      <c r="B10" s="117"/>
      <c r="C10" s="117"/>
      <c r="D10" s="117"/>
      <c r="E10" s="117"/>
      <c r="F10" s="117"/>
      <c r="G10" s="117"/>
      <c r="H10" s="117"/>
    </row>
    <row r="11" spans="1:8" ht="13.05" customHeight="1" x14ac:dyDescent="0.25">
      <c r="A11" s="117"/>
      <c r="B11" s="117"/>
      <c r="C11" s="117"/>
      <c r="D11" s="117"/>
      <c r="E11" s="117"/>
      <c r="F11" s="117"/>
      <c r="G11" s="117"/>
      <c r="H11" s="117"/>
    </row>
    <row r="12" spans="1:8" ht="13.05" customHeight="1" x14ac:dyDescent="0.25">
      <c r="A12" s="117"/>
      <c r="B12" s="117"/>
      <c r="C12" s="117"/>
      <c r="D12" s="117"/>
      <c r="E12" s="117"/>
      <c r="F12" s="117"/>
      <c r="G12" s="117"/>
      <c r="H12" s="117"/>
    </row>
    <row r="13" spans="1:8" ht="13.05" customHeight="1" x14ac:dyDescent="0.25">
      <c r="A13" s="117"/>
      <c r="B13" s="117"/>
      <c r="C13" s="117"/>
      <c r="D13" s="117"/>
      <c r="E13" s="117"/>
      <c r="F13" s="117"/>
      <c r="G13" s="117"/>
      <c r="H13" s="117"/>
    </row>
    <row r="14" spans="1:8" ht="13.05" customHeight="1" x14ac:dyDescent="0.25">
      <c r="A14" s="117"/>
      <c r="B14" s="117"/>
      <c r="C14" s="117"/>
      <c r="D14" s="117"/>
      <c r="E14" s="117"/>
      <c r="F14" s="117"/>
      <c r="G14" s="117"/>
      <c r="H14" s="117"/>
    </row>
    <row r="15" spans="1:8" ht="13.05" customHeight="1" x14ac:dyDescent="0.25">
      <c r="A15" s="117"/>
      <c r="B15" s="117"/>
      <c r="C15" s="117"/>
      <c r="D15" s="117"/>
      <c r="E15" s="117"/>
      <c r="F15" s="117"/>
      <c r="G15" s="117"/>
      <c r="H15" s="117"/>
    </row>
    <row r="16" spans="1:8" ht="13.05" customHeight="1" x14ac:dyDescent="0.25">
      <c r="A16" s="117"/>
      <c r="B16" s="117"/>
      <c r="C16" s="117"/>
      <c r="D16" s="117"/>
      <c r="E16" s="117"/>
      <c r="F16" s="117"/>
      <c r="G16" s="117"/>
      <c r="H16" s="117"/>
    </row>
    <row r="17" spans="1:8" ht="13.05" customHeight="1" x14ac:dyDescent="0.25">
      <c r="A17" s="117"/>
      <c r="B17" s="117"/>
      <c r="C17" s="117"/>
      <c r="D17" s="117"/>
      <c r="E17" s="117"/>
      <c r="F17" s="117"/>
      <c r="G17" s="117"/>
      <c r="H17" s="117"/>
    </row>
    <row r="18" spans="1:8" x14ac:dyDescent="0.25">
      <c r="A18" s="117"/>
      <c r="B18" s="117"/>
      <c r="C18" s="117"/>
      <c r="D18" s="117"/>
      <c r="E18" s="117"/>
      <c r="F18" s="117"/>
      <c r="G18" s="117"/>
      <c r="H18" s="117"/>
    </row>
  </sheetData>
  <mergeCells count="2">
    <mergeCell ref="A1:H1"/>
    <mergeCell ref="A2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K827"/>
  <sheetViews>
    <sheetView workbookViewId="0">
      <pane ySplit="2" topLeftCell="A3" activePane="bottomLeft" state="frozen"/>
      <selection pane="bottomLeft" activeCell="N2" sqref="N2"/>
    </sheetView>
  </sheetViews>
  <sheetFormatPr defaultColWidth="14.44140625" defaultRowHeight="15.75" customHeight="1" x14ac:dyDescent="0.25"/>
  <cols>
    <col min="1" max="1" width="49.6640625" style="102" customWidth="1"/>
    <col min="2" max="2" width="11.33203125" customWidth="1"/>
    <col min="3" max="3" width="9.44140625" customWidth="1"/>
    <col min="4" max="4" width="7.44140625" customWidth="1"/>
    <col min="5" max="5" width="9.44140625" customWidth="1"/>
    <col min="6" max="6" width="9.77734375" customWidth="1"/>
    <col min="7" max="7" width="9.44140625" customWidth="1"/>
    <col min="8" max="9" width="9" customWidth="1"/>
    <col min="10" max="11" width="7.44140625" customWidth="1"/>
    <col min="12" max="13" width="8.6640625" customWidth="1"/>
    <col min="14" max="14" width="7.77734375" customWidth="1"/>
    <col min="15" max="15" width="87" customWidth="1"/>
  </cols>
  <sheetData>
    <row r="1" spans="1:30" ht="14.4" x14ac:dyDescent="0.3">
      <c r="A1" s="96"/>
      <c r="B1" s="25"/>
      <c r="C1" s="25"/>
      <c r="D1" s="118" t="s">
        <v>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6.6" x14ac:dyDescent="0.3">
      <c r="A2" s="21" t="s">
        <v>5</v>
      </c>
      <c r="B2" s="8" t="s">
        <v>2</v>
      </c>
      <c r="C2" s="8" t="s">
        <v>8</v>
      </c>
      <c r="D2" s="11" t="s">
        <v>24</v>
      </c>
      <c r="E2" s="16" t="s">
        <v>26</v>
      </c>
      <c r="F2" s="18" t="s">
        <v>29</v>
      </c>
      <c r="G2" s="16" t="s">
        <v>30</v>
      </c>
      <c r="H2" s="18" t="s">
        <v>31</v>
      </c>
      <c r="I2" s="18" t="s">
        <v>32</v>
      </c>
      <c r="J2" s="18" t="s">
        <v>33</v>
      </c>
      <c r="K2" s="18" t="s">
        <v>34</v>
      </c>
      <c r="L2" s="18" t="s">
        <v>35</v>
      </c>
      <c r="M2" s="18" t="s">
        <v>36</v>
      </c>
      <c r="N2" s="18" t="s">
        <v>37</v>
      </c>
      <c r="O2" s="68" t="s">
        <v>38</v>
      </c>
      <c r="P2" s="1"/>
      <c r="Q2" s="1"/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" x14ac:dyDescent="0.3">
      <c r="A3" s="97" t="s">
        <v>40</v>
      </c>
      <c r="B3" s="69" t="str">
        <f>HYPERLINK("https://learninglab.usgbc.org/module/6793/6595","Spanish")</f>
        <v>Spanish</v>
      </c>
      <c r="C3" s="70" t="s">
        <v>25</v>
      </c>
      <c r="D3" s="8" t="s">
        <v>13</v>
      </c>
      <c r="E3" s="8"/>
      <c r="F3" s="8"/>
      <c r="G3" s="8"/>
      <c r="H3" s="8"/>
      <c r="I3" s="8"/>
      <c r="J3" s="8"/>
      <c r="K3" s="1"/>
      <c r="L3" s="1"/>
      <c r="M3" s="8" t="s">
        <v>13</v>
      </c>
      <c r="N3" s="1"/>
      <c r="O3" s="21"/>
      <c r="P3" s="1"/>
      <c r="Q3" s="17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4" x14ac:dyDescent="0.3">
      <c r="A4" s="97" t="s">
        <v>49</v>
      </c>
      <c r="B4" s="69" t="str">
        <f>HYPERLINK("https://learninglab.usgbc.org/module/6793/9736","Spanish")</f>
        <v>Spanish</v>
      </c>
      <c r="C4" s="70" t="s">
        <v>25</v>
      </c>
      <c r="D4" s="8" t="s">
        <v>13</v>
      </c>
      <c r="E4" s="8"/>
      <c r="F4" s="8"/>
      <c r="G4" s="8"/>
      <c r="H4" s="8"/>
      <c r="I4" s="8"/>
      <c r="J4" s="8"/>
      <c r="K4" s="1"/>
      <c r="L4" s="1"/>
      <c r="M4" s="1"/>
      <c r="N4" s="1"/>
      <c r="O4" s="21"/>
      <c r="P4" s="1"/>
      <c r="Q4" s="17"/>
      <c r="R4" s="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4" x14ac:dyDescent="0.3">
      <c r="A5" s="97" t="s">
        <v>23</v>
      </c>
      <c r="B5" s="69" t="str">
        <f>HYPERLINK("https://learninglab.usgbc.org/module/6793/9647","Spanish")</f>
        <v>Spanish</v>
      </c>
      <c r="C5" s="70" t="s">
        <v>25</v>
      </c>
      <c r="D5" s="1"/>
      <c r="E5" s="8"/>
      <c r="F5" s="8"/>
      <c r="G5" s="8"/>
      <c r="H5" s="8"/>
      <c r="I5" s="8"/>
      <c r="J5" s="8"/>
      <c r="K5" s="8"/>
      <c r="L5" s="1"/>
      <c r="M5" s="1"/>
      <c r="N5" s="1"/>
      <c r="O5" s="21" t="s">
        <v>57</v>
      </c>
      <c r="P5" s="1"/>
      <c r="Q5" s="17"/>
      <c r="R5" s="2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4" x14ac:dyDescent="0.3">
      <c r="A6" s="97" t="s">
        <v>58</v>
      </c>
      <c r="B6" s="69" t="str">
        <f>HYPERLINK("https://learninglab.usgbc.org/module/6793/9597","Spanish")</f>
        <v>Spanish</v>
      </c>
      <c r="C6" s="70" t="s">
        <v>25</v>
      </c>
      <c r="D6" s="8" t="s">
        <v>13</v>
      </c>
      <c r="E6" s="8"/>
      <c r="F6" s="8"/>
      <c r="G6" s="8"/>
      <c r="H6" s="8"/>
      <c r="I6" s="8"/>
      <c r="J6" s="8"/>
      <c r="K6" s="8"/>
      <c r="L6" s="1"/>
      <c r="M6" s="8" t="s">
        <v>13</v>
      </c>
      <c r="N6" s="1"/>
      <c r="O6" s="21"/>
      <c r="P6" s="1"/>
      <c r="Q6" s="17"/>
      <c r="R6" s="25"/>
      <c r="S6" s="25"/>
      <c r="T6" s="25"/>
    </row>
    <row r="7" spans="1:30" ht="14.4" x14ac:dyDescent="0.3">
      <c r="A7" s="97" t="s">
        <v>60</v>
      </c>
      <c r="B7" s="69" t="str">
        <f>HYPERLINK("https://learninglab.usgbc.org/module/6503/6333","Spanish")</f>
        <v>Spanish</v>
      </c>
      <c r="C7" s="70" t="s">
        <v>28</v>
      </c>
      <c r="D7" s="8" t="s">
        <v>13</v>
      </c>
      <c r="E7" s="8"/>
      <c r="F7" s="8"/>
      <c r="G7" s="8" t="s">
        <v>13</v>
      </c>
      <c r="H7" s="8"/>
      <c r="I7" s="8"/>
      <c r="J7" s="8"/>
      <c r="K7" s="1"/>
      <c r="L7" s="1"/>
      <c r="M7" s="8" t="s">
        <v>13</v>
      </c>
      <c r="N7" s="1"/>
      <c r="O7" s="21"/>
      <c r="P7" s="1"/>
      <c r="Q7" s="17"/>
      <c r="R7" s="25"/>
      <c r="S7" s="25"/>
      <c r="T7" s="25"/>
    </row>
    <row r="8" spans="1:30" ht="14.4" x14ac:dyDescent="0.3">
      <c r="A8" s="97" t="s">
        <v>63</v>
      </c>
      <c r="B8" s="69" t="str">
        <f>HYPERLINK("https://learninglab.usgbc.org/module/6503/7433","Spanish")</f>
        <v>Spanish</v>
      </c>
      <c r="C8" s="70" t="s">
        <v>28</v>
      </c>
      <c r="D8" s="8" t="s">
        <v>13</v>
      </c>
      <c r="E8" s="8"/>
      <c r="F8" s="8"/>
      <c r="G8" s="8" t="s">
        <v>13</v>
      </c>
      <c r="H8" s="8"/>
      <c r="I8" s="8"/>
      <c r="J8" s="8"/>
      <c r="K8" s="1"/>
      <c r="L8" s="1"/>
      <c r="M8" s="8" t="s">
        <v>13</v>
      </c>
      <c r="N8" s="1"/>
      <c r="O8" s="21"/>
      <c r="P8" s="1"/>
      <c r="Q8" s="17"/>
      <c r="R8" s="25"/>
      <c r="S8" s="25"/>
      <c r="T8" s="25"/>
    </row>
    <row r="9" spans="1:30" ht="14.4" x14ac:dyDescent="0.3">
      <c r="A9" s="97" t="s">
        <v>65</v>
      </c>
      <c r="B9" s="69" t="str">
        <f>HYPERLINK("https://learninglab.usgbc.org/module/6503/7426","Spanish")</f>
        <v>Spanish</v>
      </c>
      <c r="C9" s="70" t="s">
        <v>28</v>
      </c>
      <c r="D9" s="8" t="s">
        <v>13</v>
      </c>
      <c r="E9" s="1"/>
      <c r="F9" s="8"/>
      <c r="G9" s="8" t="s">
        <v>13</v>
      </c>
      <c r="H9" s="8"/>
      <c r="I9" s="8"/>
      <c r="J9" s="8"/>
      <c r="K9" s="1"/>
      <c r="L9" s="1"/>
      <c r="M9" s="8" t="s">
        <v>13</v>
      </c>
      <c r="N9" s="8"/>
      <c r="O9" s="21"/>
      <c r="P9" s="1"/>
      <c r="Q9" s="17"/>
      <c r="R9" s="25"/>
      <c r="S9" s="25"/>
      <c r="T9" s="25"/>
    </row>
    <row r="10" spans="1:30" ht="28.8" x14ac:dyDescent="0.3">
      <c r="A10" s="97" t="s">
        <v>66</v>
      </c>
      <c r="B10" s="69" t="str">
        <f>HYPERLINK("https://learninglab.usgbc.org/module/6503/7443","Spanish")</f>
        <v>Spanish</v>
      </c>
      <c r="C10" s="70" t="s">
        <v>28</v>
      </c>
      <c r="D10" s="8" t="s">
        <v>13</v>
      </c>
      <c r="E10" s="1"/>
      <c r="F10" s="8"/>
      <c r="G10" s="8" t="s">
        <v>13</v>
      </c>
      <c r="H10" s="8"/>
      <c r="I10" s="8"/>
      <c r="J10" s="8"/>
      <c r="K10" s="1"/>
      <c r="L10" s="1"/>
      <c r="M10" s="8" t="s">
        <v>13</v>
      </c>
      <c r="N10" s="8"/>
      <c r="O10" s="21"/>
      <c r="P10" s="1"/>
      <c r="Q10" s="17"/>
      <c r="R10" s="25"/>
      <c r="S10" s="25"/>
      <c r="T10" s="25"/>
    </row>
    <row r="11" spans="1:30" s="66" customFormat="1" ht="28.8" x14ac:dyDescent="0.3">
      <c r="A11" s="98" t="s">
        <v>39</v>
      </c>
      <c r="B11" s="56"/>
      <c r="C11" s="71" t="s">
        <v>25</v>
      </c>
      <c r="D11" s="52"/>
      <c r="E11" s="56"/>
      <c r="F11" s="56"/>
      <c r="G11" s="56"/>
      <c r="H11" s="56"/>
      <c r="I11" s="56"/>
      <c r="J11" s="56"/>
      <c r="K11" s="52"/>
      <c r="L11" s="56" t="s">
        <v>13</v>
      </c>
      <c r="M11" s="52"/>
      <c r="N11" s="52"/>
      <c r="O11" s="72" t="s">
        <v>78</v>
      </c>
      <c r="P11" s="51"/>
      <c r="Q11" s="65"/>
      <c r="R11" s="65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s="66" customFormat="1" ht="14.4" x14ac:dyDescent="0.3">
      <c r="A12" s="98" t="s">
        <v>43</v>
      </c>
      <c r="B12" s="56"/>
      <c r="C12" s="71" t="s">
        <v>25</v>
      </c>
      <c r="D12" s="52"/>
      <c r="E12" s="56"/>
      <c r="F12" s="56"/>
      <c r="G12" s="56"/>
      <c r="H12" s="56"/>
      <c r="I12" s="56"/>
      <c r="J12" s="56"/>
      <c r="K12" s="52"/>
      <c r="L12" s="52"/>
      <c r="M12" s="52"/>
      <c r="N12" s="52"/>
      <c r="O12" s="72" t="s">
        <v>84</v>
      </c>
      <c r="P12" s="52"/>
      <c r="Q12" s="65"/>
      <c r="R12" s="65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s="66" customFormat="1" ht="14.4" x14ac:dyDescent="0.3">
      <c r="A13" s="98" t="s">
        <v>46</v>
      </c>
      <c r="B13" s="56"/>
      <c r="C13" s="71" t="s">
        <v>25</v>
      </c>
      <c r="D13" s="52"/>
      <c r="E13" s="56"/>
      <c r="F13" s="56"/>
      <c r="G13" s="56"/>
      <c r="H13" s="56"/>
      <c r="I13" s="56"/>
      <c r="J13" s="56"/>
      <c r="K13" s="52"/>
      <c r="L13" s="56" t="s">
        <v>13</v>
      </c>
      <c r="M13" s="52"/>
      <c r="N13" s="52"/>
      <c r="O13" s="72" t="s">
        <v>87</v>
      </c>
      <c r="P13" s="52"/>
      <c r="Q13" s="65"/>
      <c r="R13" s="65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ht="28.8" x14ac:dyDescent="0.3">
      <c r="A14" s="97" t="str">
        <f>HYPERLINK("https://learninglab.usgbc.org/module/3738/3628","Energy Eco-Audit: Eco-Action: School Energy Eco-Audit: Analyzing")</f>
        <v>Energy Eco-Audit: Eco-Action: School Energy Eco-Audit: Analyzing</v>
      </c>
      <c r="B14" s="69" t="str">
        <f>HYPERLINK("https://learninglab.usgbc.org/module/4431/4055","Spanish")</f>
        <v>Spanish</v>
      </c>
      <c r="C14" s="70" t="s">
        <v>28</v>
      </c>
      <c r="D14" s="8"/>
      <c r="E14" s="1"/>
      <c r="F14" s="27"/>
      <c r="G14" s="27"/>
      <c r="H14" s="8"/>
      <c r="I14" s="8" t="s">
        <v>13</v>
      </c>
      <c r="J14" s="8" t="s">
        <v>13</v>
      </c>
      <c r="K14" s="1"/>
      <c r="L14" s="1"/>
      <c r="M14" s="8"/>
      <c r="N14" s="8"/>
      <c r="O14" s="21"/>
      <c r="P14" s="1"/>
      <c r="Q14" s="17"/>
      <c r="R14" s="2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4" x14ac:dyDescent="0.3">
      <c r="A15" s="97" t="s">
        <v>104</v>
      </c>
      <c r="B15" s="69" t="str">
        <f>HYPERLINK("https://learninglab.usgbc.org/module/14137/12799","Spanish")</f>
        <v>Spanish</v>
      </c>
      <c r="C15" s="70" t="s">
        <v>25</v>
      </c>
      <c r="D15" s="1"/>
      <c r="E15" s="1"/>
      <c r="F15" s="1"/>
      <c r="G15" s="1"/>
      <c r="H15" s="1"/>
      <c r="I15" s="1"/>
      <c r="J15" s="1"/>
      <c r="K15" s="1"/>
      <c r="L15" s="8" t="s">
        <v>13</v>
      </c>
      <c r="M15" s="1"/>
      <c r="N15" s="1"/>
      <c r="O15" s="21"/>
      <c r="P15" s="1"/>
      <c r="Q15" s="1"/>
      <c r="R15" s="2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66" customFormat="1" ht="28.8" x14ac:dyDescent="0.3">
      <c r="A16" s="98" t="s">
        <v>109</v>
      </c>
      <c r="B16" s="56"/>
      <c r="C16" s="71" t="s">
        <v>28</v>
      </c>
      <c r="D16" s="56" t="s">
        <v>13</v>
      </c>
      <c r="E16" s="56" t="s">
        <v>13</v>
      </c>
      <c r="F16" s="56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56" t="s">
        <v>13</v>
      </c>
      <c r="L16" s="56" t="s">
        <v>13</v>
      </c>
      <c r="M16" s="56" t="s">
        <v>13</v>
      </c>
      <c r="N16" s="56" t="s">
        <v>13</v>
      </c>
      <c r="O16" s="7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7" s="66" customFormat="1" ht="28.8" x14ac:dyDescent="0.3">
      <c r="A17" s="98" t="s">
        <v>115</v>
      </c>
      <c r="B17" s="56"/>
      <c r="C17" s="71" t="s">
        <v>28</v>
      </c>
      <c r="D17" s="56" t="s">
        <v>13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7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7" s="66" customFormat="1" ht="28.8" x14ac:dyDescent="0.3">
      <c r="A18" s="98" t="s">
        <v>75</v>
      </c>
      <c r="B18" s="56"/>
      <c r="C18" s="71" t="s">
        <v>28</v>
      </c>
      <c r="D18" s="52"/>
      <c r="E18" s="52"/>
      <c r="F18" s="52"/>
      <c r="G18" s="52"/>
      <c r="H18" s="56" t="s">
        <v>13</v>
      </c>
      <c r="I18" s="52"/>
      <c r="J18" s="52"/>
      <c r="K18" s="56" t="s">
        <v>13</v>
      </c>
      <c r="L18" s="52"/>
      <c r="M18" s="52"/>
      <c r="N18" s="52"/>
      <c r="O18" s="7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7" ht="14.4" x14ac:dyDescent="0.3">
      <c r="A19" s="97" t="s">
        <v>93</v>
      </c>
      <c r="B19" s="69" t="str">
        <f>HYPERLINK("https://learninglab.usgbc.org/module/3941/3821","Spanish")</f>
        <v>Spanish</v>
      </c>
      <c r="C19" s="70" t="s">
        <v>51</v>
      </c>
      <c r="D19" s="1"/>
      <c r="E19" s="1"/>
      <c r="F19" s="1"/>
      <c r="G19" s="1"/>
      <c r="H19" s="1"/>
      <c r="I19" s="8" t="s">
        <v>13</v>
      </c>
      <c r="J19" s="8" t="s">
        <v>13</v>
      </c>
      <c r="K19" s="1"/>
      <c r="L19" s="1"/>
      <c r="M19" s="1"/>
      <c r="N19" s="1"/>
      <c r="O19" s="21"/>
      <c r="P19" s="1"/>
      <c r="Q19" s="1"/>
      <c r="R19" s="2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7" ht="14.4" x14ac:dyDescent="0.3">
      <c r="A20" s="97" t="s">
        <v>123</v>
      </c>
      <c r="B20" s="69" t="str">
        <f>HYPERLINK("https://learninglab.usgbc.org/module/5382/5351","Spanish")</f>
        <v>Spanish</v>
      </c>
      <c r="C20" s="70" t="s">
        <v>51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1" t="s">
        <v>124</v>
      </c>
      <c r="P20" s="1"/>
      <c r="Q20" s="1"/>
      <c r="R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7" ht="28.8" x14ac:dyDescent="0.3">
      <c r="A21" s="97" t="s">
        <v>96</v>
      </c>
      <c r="B21" s="8"/>
      <c r="C21" s="70" t="s">
        <v>28</v>
      </c>
      <c r="D21" s="1"/>
      <c r="E21" s="1"/>
      <c r="F21" s="8" t="s">
        <v>13</v>
      </c>
      <c r="G21" s="1"/>
      <c r="H21" s="1"/>
      <c r="I21" s="1"/>
      <c r="J21" s="1"/>
      <c r="K21" s="1"/>
      <c r="L21" s="1"/>
      <c r="M21" s="1"/>
      <c r="N21" s="1"/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7" ht="28.8" x14ac:dyDescent="0.3">
      <c r="A22" s="97" t="s">
        <v>99</v>
      </c>
      <c r="B22" s="8"/>
      <c r="C22" s="70" t="s">
        <v>28</v>
      </c>
      <c r="D22" s="1"/>
      <c r="E22" s="1"/>
      <c r="F22" s="1"/>
      <c r="G22" s="1"/>
      <c r="H22" s="1"/>
      <c r="I22" s="1"/>
      <c r="J22" s="1"/>
      <c r="K22" s="1"/>
      <c r="L22" s="8" t="s">
        <v>13</v>
      </c>
      <c r="M22" s="1"/>
      <c r="N22" s="1"/>
      <c r="O22" s="2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7" ht="28.8" x14ac:dyDescent="0.3">
      <c r="A23" s="97" t="s">
        <v>129</v>
      </c>
      <c r="B23" s="69" t="str">
        <f>HYPERLINK("https://learninglab.usgbc.org/module/5884/9501","Spanish")</f>
        <v>Spanish</v>
      </c>
      <c r="C23" s="70" t="s">
        <v>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1" t="s">
        <v>124</v>
      </c>
      <c r="P23" s="1"/>
      <c r="Q23" s="1"/>
      <c r="R23" s="2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7" ht="28.8" x14ac:dyDescent="0.3">
      <c r="A24" s="97" t="s">
        <v>117</v>
      </c>
      <c r="B24" s="8"/>
      <c r="C24" s="70" t="s">
        <v>28</v>
      </c>
      <c r="D24" s="1"/>
      <c r="E24" s="1"/>
      <c r="F24" s="1"/>
      <c r="G24" s="1"/>
      <c r="H24" s="1"/>
      <c r="I24" s="1"/>
      <c r="J24" s="1"/>
      <c r="K24" s="1"/>
      <c r="L24" s="1"/>
      <c r="M24" s="8" t="s">
        <v>13</v>
      </c>
      <c r="N24" s="1"/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7" ht="14.4" x14ac:dyDescent="0.3">
      <c r="A25" s="97" t="s">
        <v>136</v>
      </c>
      <c r="B25" s="69" t="str">
        <f>HYPERLINK("https://learninglab.usgbc.org/module/6325/6314","Spanish")</f>
        <v>Spanish</v>
      </c>
      <c r="C25" s="70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8" t="s">
        <v>13</v>
      </c>
      <c r="N25" s="1"/>
      <c r="O25" s="21"/>
      <c r="P25" s="1"/>
      <c r="Q25" s="1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7" ht="14.4" x14ac:dyDescent="0.3">
      <c r="A26" s="97" t="s">
        <v>141</v>
      </c>
      <c r="B26" s="69" t="str">
        <f>HYPERLINK("https://learninglab.usgbc.org/module/6325/10095","Spanish")</f>
        <v>Spanish</v>
      </c>
      <c r="C26" s="70" t="s">
        <v>51</v>
      </c>
      <c r="D26" s="1"/>
      <c r="E26" s="1"/>
      <c r="F26" s="1"/>
      <c r="G26" s="1"/>
      <c r="H26" s="1"/>
      <c r="I26" s="1"/>
      <c r="J26" s="1"/>
      <c r="K26" s="1"/>
      <c r="L26" s="1"/>
      <c r="M26" s="8" t="s">
        <v>13</v>
      </c>
      <c r="N26" s="1"/>
      <c r="O26" s="21"/>
      <c r="P26" s="1"/>
      <c r="Q26" s="1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7" s="43" customFormat="1" ht="14.4" x14ac:dyDescent="0.3">
      <c r="A27" s="99" t="s">
        <v>88</v>
      </c>
      <c r="B27" s="46"/>
      <c r="C27" s="73" t="s">
        <v>28</v>
      </c>
      <c r="D27" s="44"/>
      <c r="E27" s="46"/>
      <c r="F27" s="46"/>
      <c r="G27" s="46"/>
      <c r="H27" s="46"/>
      <c r="I27" s="46"/>
      <c r="J27" s="46"/>
      <c r="K27" s="44"/>
      <c r="L27" s="46" t="s">
        <v>13</v>
      </c>
      <c r="M27" s="44"/>
      <c r="N27" s="44"/>
      <c r="O27" s="67"/>
      <c r="P27" s="50"/>
      <c r="Q27" s="108"/>
      <c r="R27" s="108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14"/>
      <c r="AF27" s="114"/>
      <c r="AG27" s="114"/>
      <c r="AH27" s="114"/>
      <c r="AI27" s="114"/>
      <c r="AJ27" s="114"/>
      <c r="AK27" s="114"/>
    </row>
    <row r="28" spans="1:37" s="43" customFormat="1" ht="14.4" x14ac:dyDescent="0.3">
      <c r="A28" s="99" t="s">
        <v>94</v>
      </c>
      <c r="B28" s="46"/>
      <c r="C28" s="73" t="s">
        <v>25</v>
      </c>
      <c r="D28" s="44"/>
      <c r="E28" s="46"/>
      <c r="F28" s="46" t="s">
        <v>13</v>
      </c>
      <c r="G28" s="46"/>
      <c r="H28" s="46"/>
      <c r="I28" s="46"/>
      <c r="J28" s="46"/>
      <c r="K28" s="44"/>
      <c r="L28" s="44"/>
      <c r="M28" s="44"/>
      <c r="N28" s="44"/>
      <c r="O28" s="67"/>
      <c r="P28" s="50"/>
      <c r="Q28" s="108"/>
      <c r="R28" s="108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14"/>
      <c r="AF28" s="114"/>
      <c r="AG28" s="114"/>
      <c r="AH28" s="114"/>
      <c r="AI28" s="114"/>
      <c r="AJ28" s="114"/>
      <c r="AK28" s="114"/>
    </row>
    <row r="29" spans="1:37" s="43" customFormat="1" ht="28.8" x14ac:dyDescent="0.3">
      <c r="A29" s="99" t="s">
        <v>67</v>
      </c>
      <c r="B29" s="46"/>
      <c r="C29" s="73" t="s">
        <v>28</v>
      </c>
      <c r="D29" s="46" t="s">
        <v>13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7"/>
      <c r="P29" s="5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14"/>
      <c r="AF29" s="114"/>
      <c r="AG29" s="114"/>
      <c r="AH29" s="114"/>
      <c r="AI29" s="114"/>
      <c r="AJ29" s="114"/>
      <c r="AK29" s="114"/>
    </row>
    <row r="30" spans="1:37" s="43" customFormat="1" ht="28.8" x14ac:dyDescent="0.3">
      <c r="A30" s="99" t="s">
        <v>69</v>
      </c>
      <c r="B30" s="46"/>
      <c r="C30" s="73" t="s">
        <v>28</v>
      </c>
      <c r="D30" s="46" t="s">
        <v>13</v>
      </c>
      <c r="E30" s="46" t="s">
        <v>13</v>
      </c>
      <c r="F30" s="44"/>
      <c r="G30" s="44"/>
      <c r="H30" s="44"/>
      <c r="I30" s="44"/>
      <c r="J30" s="44"/>
      <c r="K30" s="46" t="s">
        <v>13</v>
      </c>
      <c r="L30" s="44"/>
      <c r="M30" s="44"/>
      <c r="N30" s="46" t="s">
        <v>13</v>
      </c>
      <c r="O30" s="67"/>
      <c r="P30" s="5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14"/>
      <c r="AF30" s="114"/>
      <c r="AG30" s="114"/>
      <c r="AH30" s="114"/>
      <c r="AI30" s="114"/>
      <c r="AJ30" s="114"/>
      <c r="AK30" s="114"/>
    </row>
    <row r="31" spans="1:37" s="43" customFormat="1" ht="14.4" x14ac:dyDescent="0.3">
      <c r="A31" s="100" t="str">
        <f>HYPERLINK("https://learninglab.usgbc.org/module/15349/15138","Indoor Environmental Quality: Daylighting")</f>
        <v>Indoor Environmental Quality: Daylighting</v>
      </c>
      <c r="B31" s="46"/>
      <c r="C31" s="73" t="s">
        <v>28</v>
      </c>
      <c r="D31" s="44"/>
      <c r="E31" s="44"/>
      <c r="F31" s="44"/>
      <c r="G31" s="44"/>
      <c r="H31" s="44"/>
      <c r="I31" s="44"/>
      <c r="J31" s="46" t="s">
        <v>13</v>
      </c>
      <c r="K31" s="46" t="s">
        <v>13</v>
      </c>
      <c r="L31" s="44"/>
      <c r="M31" s="44"/>
      <c r="N31" s="44"/>
      <c r="O31" s="67"/>
      <c r="P31" s="5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14"/>
      <c r="AF31" s="114"/>
      <c r="AG31" s="114"/>
      <c r="AH31" s="114"/>
      <c r="AI31" s="114"/>
      <c r="AJ31" s="114"/>
      <c r="AK31" s="114"/>
    </row>
    <row r="32" spans="1:37" s="43" customFormat="1" ht="28.8" x14ac:dyDescent="0.3">
      <c r="A32" s="100" t="str">
        <f>HYPERLINK("https://learninglab.usgbc.org/module/15349/14994","Indoor Environmental Quality: Healthy Buildings, Healthy Occupants")</f>
        <v>Indoor Environmental Quality: Healthy Buildings, Healthy Occupants</v>
      </c>
      <c r="B32" s="46"/>
      <c r="C32" s="73" t="s">
        <v>28</v>
      </c>
      <c r="D32" s="44"/>
      <c r="E32" s="44"/>
      <c r="F32" s="44"/>
      <c r="G32" s="46" t="s">
        <v>13</v>
      </c>
      <c r="H32" s="46" t="s">
        <v>13</v>
      </c>
      <c r="I32" s="46" t="s">
        <v>13</v>
      </c>
      <c r="J32" s="46" t="s">
        <v>13</v>
      </c>
      <c r="K32" s="44"/>
      <c r="L32" s="44"/>
      <c r="M32" s="46" t="s">
        <v>13</v>
      </c>
      <c r="N32" s="46" t="s">
        <v>13</v>
      </c>
      <c r="O32" s="74"/>
      <c r="P32" s="5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14"/>
      <c r="AF32" s="114"/>
      <c r="AG32" s="114"/>
      <c r="AH32" s="114"/>
      <c r="AI32" s="114"/>
      <c r="AJ32" s="114"/>
      <c r="AK32" s="114"/>
    </row>
    <row r="33" spans="1:37" s="43" customFormat="1" ht="14.4" x14ac:dyDescent="0.3">
      <c r="A33" s="100" t="str">
        <f>HYPERLINK("https://learninglab.usgbc.org/module/15349/15080","Indoor Environmental Quality: Invisible Hazards")</f>
        <v>Indoor Environmental Quality: Invisible Hazards</v>
      </c>
      <c r="B33" s="46"/>
      <c r="C33" s="73" t="s">
        <v>28</v>
      </c>
      <c r="D33" s="46" t="s">
        <v>13</v>
      </c>
      <c r="E33" s="44"/>
      <c r="F33" s="46" t="s">
        <v>13</v>
      </c>
      <c r="G33" s="46"/>
      <c r="H33" s="46"/>
      <c r="I33" s="46"/>
      <c r="J33" s="46"/>
      <c r="K33" s="44"/>
      <c r="L33" s="44"/>
      <c r="M33" s="46" t="s">
        <v>13</v>
      </c>
      <c r="N33" s="46"/>
      <c r="O33" s="44"/>
      <c r="P33" s="5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4"/>
      <c r="AF33" s="114"/>
      <c r="AG33" s="114"/>
      <c r="AH33" s="114"/>
      <c r="AI33" s="114"/>
      <c r="AJ33" s="114"/>
      <c r="AK33" s="114"/>
    </row>
    <row r="34" spans="1:37" s="43" customFormat="1" ht="14.4" x14ac:dyDescent="0.3">
      <c r="A34" s="100" t="str">
        <f>HYPERLINK("https://learninglab.usgbc.org/module/15349/15173","Indoor Environmental Quality: Keep It Clean")</f>
        <v>Indoor Environmental Quality: Keep It Clean</v>
      </c>
      <c r="B34" s="46"/>
      <c r="C34" s="73" t="s">
        <v>28</v>
      </c>
      <c r="D34" s="46" t="s">
        <v>13</v>
      </c>
      <c r="E34" s="44"/>
      <c r="F34" s="46" t="s">
        <v>13</v>
      </c>
      <c r="G34" s="46" t="s">
        <v>13</v>
      </c>
      <c r="H34" s="44"/>
      <c r="I34" s="44"/>
      <c r="J34" s="44"/>
      <c r="K34" s="44"/>
      <c r="L34" s="44"/>
      <c r="M34" s="46" t="s">
        <v>13</v>
      </c>
      <c r="N34" s="44"/>
      <c r="O34" s="44"/>
      <c r="P34" s="5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14"/>
      <c r="AF34" s="114"/>
      <c r="AG34" s="114"/>
      <c r="AH34" s="114"/>
      <c r="AI34" s="114"/>
      <c r="AJ34" s="114"/>
      <c r="AK34" s="114"/>
    </row>
    <row r="35" spans="1:37" s="43" customFormat="1" ht="28.8" x14ac:dyDescent="0.3">
      <c r="A35" s="100" t="str">
        <f>HYPERLINK("https://learninglab.usgbc.org/module/15349/15147","Indoor Environmental Quality: The Ideal Indoor Environment")</f>
        <v>Indoor Environmental Quality: The Ideal Indoor Environment</v>
      </c>
      <c r="B35" s="46"/>
      <c r="C35" s="73" t="s">
        <v>28</v>
      </c>
      <c r="D35" s="46" t="s">
        <v>13</v>
      </c>
      <c r="E35" s="44"/>
      <c r="F35" s="46" t="s">
        <v>13</v>
      </c>
      <c r="G35" s="46" t="s">
        <v>13</v>
      </c>
      <c r="H35" s="46" t="s">
        <v>13</v>
      </c>
      <c r="I35" s="46" t="s">
        <v>13</v>
      </c>
      <c r="J35" s="46" t="s">
        <v>13</v>
      </c>
      <c r="K35" s="46" t="s">
        <v>13</v>
      </c>
      <c r="L35" s="44"/>
      <c r="M35" s="46" t="s">
        <v>13</v>
      </c>
      <c r="N35" s="46" t="s">
        <v>13</v>
      </c>
      <c r="O35" s="44"/>
      <c r="P35" s="5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14"/>
      <c r="AF35" s="114"/>
      <c r="AG35" s="114"/>
      <c r="AH35" s="114"/>
      <c r="AI35" s="114"/>
      <c r="AJ35" s="114"/>
      <c r="AK35" s="114"/>
    </row>
    <row r="36" spans="1:37" ht="14.4" x14ac:dyDescent="0.3">
      <c r="A36" s="96"/>
      <c r="B36" s="25"/>
      <c r="C36" s="2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1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66"/>
      <c r="AF36" s="66"/>
      <c r="AG36" s="66"/>
      <c r="AH36" s="66"/>
      <c r="AI36" s="66"/>
      <c r="AJ36" s="66"/>
      <c r="AK36" s="66"/>
    </row>
    <row r="37" spans="1:37" ht="28.8" x14ac:dyDescent="0.3">
      <c r="A37" s="101" t="s">
        <v>287</v>
      </c>
      <c r="B37" s="24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7" ht="14.4" x14ac:dyDescent="0.3">
      <c r="A38" s="96"/>
      <c r="B38" s="25"/>
      <c r="C38" s="2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7" ht="14.4" x14ac:dyDescent="0.3">
      <c r="A39" s="96"/>
      <c r="B39" s="25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7" ht="14.4" x14ac:dyDescent="0.3">
      <c r="A40" s="96"/>
      <c r="B40" s="25"/>
      <c r="C40" s="2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7" ht="14.4" x14ac:dyDescent="0.3">
      <c r="A41" s="96"/>
      <c r="B41" s="25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7" ht="14.4" x14ac:dyDescent="0.3">
      <c r="A42" s="96"/>
      <c r="B42" s="25"/>
      <c r="C42" s="2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7" ht="14.4" x14ac:dyDescent="0.3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7" ht="14.4" x14ac:dyDescent="0.3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7" ht="14.4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7" ht="14.4" x14ac:dyDescent="0.3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7" ht="14.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7" ht="14.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4:30" ht="14.4" x14ac:dyDescent="0.3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4:30" ht="14.4" x14ac:dyDescent="0.3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4:30" ht="14.4" x14ac:dyDescent="0.3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4:30" ht="14.4" x14ac:dyDescent="0.3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4:30" ht="14.4" x14ac:dyDescent="0.3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4:30" ht="14.4" x14ac:dyDescent="0.3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4:30" ht="14.4" x14ac:dyDescent="0.3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30" ht="14.4" x14ac:dyDescent="0.3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4:30" ht="14.4" x14ac:dyDescent="0.3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4:30" ht="14.4" x14ac:dyDescent="0.3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4:30" ht="14.4" x14ac:dyDescent="0.3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4:30" ht="14.4" x14ac:dyDescent="0.3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4:30" ht="14.4" x14ac:dyDescent="0.3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4:30" ht="14.4" x14ac:dyDescent="0.3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4:30" ht="14.4" x14ac:dyDescent="0.3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4:30" ht="14.4" x14ac:dyDescent="0.3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 ht="14.4" x14ac:dyDescent="0.3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 ht="14.4" x14ac:dyDescent="0.3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 ht="14.4" x14ac:dyDescent="0.3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 ht="14.4" x14ac:dyDescent="0.3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 ht="14.4" x14ac:dyDescent="0.3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 ht="14.4" x14ac:dyDescent="0.3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4:30" ht="14.4" x14ac:dyDescent="0.3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4:30" ht="14.4" x14ac:dyDescent="0.3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4:30" ht="14.4" x14ac:dyDescent="0.3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4:30" ht="14.4" x14ac:dyDescent="0.3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4:30" ht="14.4" x14ac:dyDescent="0.3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4:30" ht="14.4" x14ac:dyDescent="0.3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4:30" ht="14.4" x14ac:dyDescent="0.3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4:30" ht="14.4" x14ac:dyDescent="0.3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ht="14.4" x14ac:dyDescent="0.3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4:30" ht="14.4" x14ac:dyDescent="0.3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4:30" ht="14.4" x14ac:dyDescent="0.3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4:30" ht="14.4" x14ac:dyDescent="0.3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4:30" ht="14.4" x14ac:dyDescent="0.3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4:30" ht="14.4" x14ac:dyDescent="0.3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4:30" ht="14.4" x14ac:dyDescent="0.3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4:30" ht="14.4" x14ac:dyDescent="0.3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4:30" ht="14.4" x14ac:dyDescent="0.3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4:30" ht="14.4" x14ac:dyDescent="0.3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4:30" ht="14.4" x14ac:dyDescent="0.3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4:30" ht="14.4" x14ac:dyDescent="0.3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4:30" ht="14.4" x14ac:dyDescent="0.3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4:30" ht="14.4" x14ac:dyDescent="0.3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4:30" ht="14.4" x14ac:dyDescent="0.3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4:30" ht="14.4" x14ac:dyDescent="0.3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0" ht="14.4" x14ac:dyDescent="0.3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4:30" ht="14.4" x14ac:dyDescent="0.3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4:30" ht="14.4" x14ac:dyDescent="0.3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4:30" ht="14.4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4:30" ht="14.4" x14ac:dyDescent="0.3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4:30" ht="14.4" x14ac:dyDescent="0.3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4:30" ht="14.4" x14ac:dyDescent="0.3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 ht="14.4" x14ac:dyDescent="0.3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4:30" ht="14.4" x14ac:dyDescent="0.3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0" ht="14.4" x14ac:dyDescent="0.3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0" ht="14.4" x14ac:dyDescent="0.3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4:30" ht="14.4" x14ac:dyDescent="0.3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4:30" ht="14.4" x14ac:dyDescent="0.3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4:30" ht="14.4" x14ac:dyDescent="0.3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4:30" ht="14.4" x14ac:dyDescent="0.3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4:30" ht="14.4" x14ac:dyDescent="0.3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4:30" ht="14.4" x14ac:dyDescent="0.3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4:30" ht="14.4" x14ac:dyDescent="0.3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4:30" ht="14.4" x14ac:dyDescent="0.3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4:30" ht="14.4" x14ac:dyDescent="0.3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4:30" ht="14.4" x14ac:dyDescent="0.3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4:30" ht="14.4" x14ac:dyDescent="0.3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4:30" ht="14.4" x14ac:dyDescent="0.3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4:30" ht="14.4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4:30" ht="14.4" x14ac:dyDescent="0.3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4:30" ht="14.4" x14ac:dyDescent="0.3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4:30" ht="14.4" x14ac:dyDescent="0.3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4:30" ht="14.4" x14ac:dyDescent="0.3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4:30" ht="14.4" x14ac:dyDescent="0.3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4:30" ht="14.4" x14ac:dyDescent="0.3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4:30" ht="14.4" x14ac:dyDescent="0.3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4:30" ht="14.4" x14ac:dyDescent="0.3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4:30" ht="14.4" x14ac:dyDescent="0.3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4:30" ht="14.4" x14ac:dyDescent="0.3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4:30" ht="14.4" x14ac:dyDescent="0.3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4:30" ht="14.4" x14ac:dyDescent="0.3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0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4:30" ht="14.4" x14ac:dyDescent="0.3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4:30" ht="14.4" x14ac:dyDescent="0.3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4:30" ht="14.4" x14ac:dyDescent="0.3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0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4:30" ht="14.4" x14ac:dyDescent="0.3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4:30" ht="14.4" x14ac:dyDescent="0.3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4:30" ht="14.4" x14ac:dyDescent="0.3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4:30" ht="14.4" x14ac:dyDescent="0.3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4:30" ht="14.4" x14ac:dyDescent="0.3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4:30" ht="14.4" x14ac:dyDescent="0.3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4:30" ht="14.4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4:30" ht="14.4" x14ac:dyDescent="0.3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4:30" ht="14.4" x14ac:dyDescent="0.3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4:30" ht="14.4" x14ac:dyDescent="0.3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4:30" ht="14.4" x14ac:dyDescent="0.3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4:30" ht="14.4" x14ac:dyDescent="0.3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4:30" ht="14.4" x14ac:dyDescent="0.3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4:30" ht="14.4" x14ac:dyDescent="0.3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4:30" ht="14.4" x14ac:dyDescent="0.3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4:30" ht="14.4" x14ac:dyDescent="0.3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4:30" ht="14.4" x14ac:dyDescent="0.3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4:30" ht="14.4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4:30" ht="14.4" x14ac:dyDescent="0.3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4:30" ht="14.4" x14ac:dyDescent="0.3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4:30" ht="14.4" x14ac:dyDescent="0.3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4:30" ht="14.4" x14ac:dyDescent="0.3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4:30" ht="14.4" x14ac:dyDescent="0.3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4:30" ht="14.4" x14ac:dyDescent="0.3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4:30" ht="14.4" x14ac:dyDescent="0.3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4:30" ht="14.4" x14ac:dyDescent="0.3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4:30" ht="14.4" x14ac:dyDescent="0.3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4:30" ht="14.4" x14ac:dyDescent="0.3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4:30" ht="14.4" x14ac:dyDescent="0.3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4:30" ht="14.4" x14ac:dyDescent="0.3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4:30" ht="14.4" x14ac:dyDescent="0.3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4:30" ht="14.4" x14ac:dyDescent="0.3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4:30" ht="14.4" x14ac:dyDescent="0.3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4:30" ht="14.4" x14ac:dyDescent="0.3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4:30" ht="14.4" x14ac:dyDescent="0.3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4:30" ht="14.4" x14ac:dyDescent="0.3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4:30" ht="14.4" x14ac:dyDescent="0.3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4:30" ht="14.4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4:30" ht="14.4" x14ac:dyDescent="0.3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4:30" ht="14.4" x14ac:dyDescent="0.3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4:30" ht="14.4" x14ac:dyDescent="0.3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4:30" ht="14.4" x14ac:dyDescent="0.3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0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4:30" ht="14.4" x14ac:dyDescent="0.3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4:30" ht="14.4" x14ac:dyDescent="0.3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4:30" ht="14.4" x14ac:dyDescent="0.3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4:30" ht="14.4" x14ac:dyDescent="0.3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4:30" ht="14.4" x14ac:dyDescent="0.3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4:30" ht="14.4" x14ac:dyDescent="0.3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4:30" ht="14.4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4:30" ht="14.4" x14ac:dyDescent="0.3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4:30" ht="14.4" x14ac:dyDescent="0.3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4:30" ht="14.4" x14ac:dyDescent="0.3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4:30" ht="14.4" x14ac:dyDescent="0.3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4:30" ht="14.4" x14ac:dyDescent="0.3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4:30" ht="14.4" x14ac:dyDescent="0.3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4:30" ht="14.4" x14ac:dyDescent="0.3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4:30" ht="14.4" x14ac:dyDescent="0.3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4:30" ht="14.4" x14ac:dyDescent="0.3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4:30" ht="14.4" x14ac:dyDescent="0.3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4:30" ht="14.4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0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4:30" ht="14.4" x14ac:dyDescent="0.3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0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4:30" ht="14.4" x14ac:dyDescent="0.3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0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4:30" ht="14.4" x14ac:dyDescent="0.3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0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4:30" ht="14.4" x14ac:dyDescent="0.3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0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4:30" ht="14.4" x14ac:dyDescent="0.3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0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4:30" ht="14.4" x14ac:dyDescent="0.3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0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4:30" ht="14.4" x14ac:dyDescent="0.3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4:30" ht="14.4" x14ac:dyDescent="0.3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4:30" ht="14.4" x14ac:dyDescent="0.3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0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4:30" ht="14.4" x14ac:dyDescent="0.3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4:30" ht="14.4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4:30" ht="14.4" x14ac:dyDescent="0.3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4:30" ht="14.4" x14ac:dyDescent="0.3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4:30" ht="14.4" x14ac:dyDescent="0.3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4:30" ht="14.4" x14ac:dyDescent="0.3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4:30" ht="14.4" x14ac:dyDescent="0.3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4:30" ht="14.4" x14ac:dyDescent="0.3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0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4:30" ht="14.4" x14ac:dyDescent="0.3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0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4:30" ht="14.4" x14ac:dyDescent="0.3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0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4:30" ht="14.4" x14ac:dyDescent="0.3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4:30" ht="14.4" x14ac:dyDescent="0.3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0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4:30" ht="14.4" x14ac:dyDescent="0.3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4:30" ht="14.4" x14ac:dyDescent="0.3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0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4:30" ht="14.4" x14ac:dyDescent="0.3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4:30" ht="14.4" x14ac:dyDescent="0.3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0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4:30" ht="14.4" x14ac:dyDescent="0.3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0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4:30" ht="14.4" x14ac:dyDescent="0.3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4:30" ht="14.4" x14ac:dyDescent="0.3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4:30" ht="14.4" x14ac:dyDescent="0.3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4:30" ht="14.4" x14ac:dyDescent="0.3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4:30" ht="14.4" x14ac:dyDescent="0.3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4:30" ht="14.4" x14ac:dyDescent="0.3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4:30" ht="14.4" x14ac:dyDescent="0.3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4:30" ht="14.4" x14ac:dyDescent="0.3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4:30" ht="14.4" x14ac:dyDescent="0.3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4:30" ht="14.4" x14ac:dyDescent="0.3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4:30" ht="14.4" x14ac:dyDescent="0.3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0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4:30" ht="14.4" x14ac:dyDescent="0.3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0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4:30" ht="14.4" x14ac:dyDescent="0.3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0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4:30" ht="14.4" x14ac:dyDescent="0.3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4:30" ht="14.4" x14ac:dyDescent="0.3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0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4:30" ht="14.4" x14ac:dyDescent="0.3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0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4:30" ht="14.4" x14ac:dyDescent="0.3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0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4:30" ht="14.4" x14ac:dyDescent="0.3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4:30" ht="14.4" x14ac:dyDescent="0.3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4:30" ht="14.4" x14ac:dyDescent="0.3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4:30" ht="14.4" x14ac:dyDescent="0.3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0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4:30" ht="14.4" x14ac:dyDescent="0.3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0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4:30" ht="14.4" x14ac:dyDescent="0.3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0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4:30" ht="14.4" x14ac:dyDescent="0.3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0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4:30" ht="14.4" x14ac:dyDescent="0.3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0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4:30" ht="14.4" x14ac:dyDescent="0.3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0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4:30" ht="14.4" x14ac:dyDescent="0.3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0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4:30" ht="14.4" x14ac:dyDescent="0.3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0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4:30" ht="14.4" x14ac:dyDescent="0.3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0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4:30" ht="14.4" x14ac:dyDescent="0.3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0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4:30" ht="14.4" x14ac:dyDescent="0.3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0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4:30" ht="14.4" x14ac:dyDescent="0.3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0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4:30" ht="14.4" x14ac:dyDescent="0.3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4:30" ht="14.4" x14ac:dyDescent="0.3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0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4:30" ht="14.4" x14ac:dyDescent="0.3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0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4:30" ht="14.4" x14ac:dyDescent="0.3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4:30" ht="14.4" x14ac:dyDescent="0.3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0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4:30" ht="14.4" x14ac:dyDescent="0.3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0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4:30" ht="14.4" x14ac:dyDescent="0.3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0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4:30" ht="14.4" x14ac:dyDescent="0.3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0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4:30" ht="14.4" x14ac:dyDescent="0.3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0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4:30" ht="14.4" x14ac:dyDescent="0.3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0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4:30" ht="14.4" x14ac:dyDescent="0.3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0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4:30" ht="14.4" x14ac:dyDescent="0.3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0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4:30" ht="14.4" x14ac:dyDescent="0.3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0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4:30" ht="14.4" x14ac:dyDescent="0.3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0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4:30" ht="14.4" x14ac:dyDescent="0.3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0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4:30" ht="14.4" x14ac:dyDescent="0.3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0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4:30" ht="14.4" x14ac:dyDescent="0.3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0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4:30" ht="14.4" x14ac:dyDescent="0.3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0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4:30" ht="14.4" x14ac:dyDescent="0.3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0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4:30" ht="14.4" x14ac:dyDescent="0.3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0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4:30" ht="14.4" x14ac:dyDescent="0.3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0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4:30" ht="14.4" x14ac:dyDescent="0.3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0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4:30" ht="14.4" x14ac:dyDescent="0.3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0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4:30" ht="14.4" x14ac:dyDescent="0.3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0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4:30" ht="14.4" x14ac:dyDescent="0.3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0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4:30" ht="14.4" x14ac:dyDescent="0.3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0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4:30" ht="14.4" x14ac:dyDescent="0.3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0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4:30" ht="14.4" x14ac:dyDescent="0.3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4:30" ht="14.4" x14ac:dyDescent="0.3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0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4:30" ht="14.4" x14ac:dyDescent="0.3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0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4:30" ht="14.4" x14ac:dyDescent="0.3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0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4:30" ht="14.4" x14ac:dyDescent="0.3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0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4:30" ht="14.4" x14ac:dyDescent="0.3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0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4:30" ht="14.4" x14ac:dyDescent="0.3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0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4:30" ht="14.4" x14ac:dyDescent="0.3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0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4:30" ht="14.4" x14ac:dyDescent="0.3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0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4:30" ht="14.4" x14ac:dyDescent="0.3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0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4:30" ht="14.4" x14ac:dyDescent="0.3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0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4:30" ht="14.4" x14ac:dyDescent="0.3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0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4:30" ht="14.4" x14ac:dyDescent="0.3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0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4:30" ht="14.4" x14ac:dyDescent="0.3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0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4:30" ht="14.4" x14ac:dyDescent="0.3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0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4:30" ht="14.4" x14ac:dyDescent="0.3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0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4:30" ht="14.4" x14ac:dyDescent="0.3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0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4:30" ht="14.4" x14ac:dyDescent="0.3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0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4:30" ht="14.4" x14ac:dyDescent="0.3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0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4:30" ht="14.4" x14ac:dyDescent="0.3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0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4:30" ht="14.4" x14ac:dyDescent="0.3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0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4:30" ht="14.4" x14ac:dyDescent="0.3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0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4:30" ht="14.4" x14ac:dyDescent="0.3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0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4:30" ht="14.4" x14ac:dyDescent="0.3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0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4:30" ht="14.4" x14ac:dyDescent="0.3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0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4:30" ht="14.4" x14ac:dyDescent="0.3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0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4:30" ht="14.4" x14ac:dyDescent="0.3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0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4:30" ht="14.4" x14ac:dyDescent="0.3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0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4:30" ht="14.4" x14ac:dyDescent="0.3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0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4:30" ht="14.4" x14ac:dyDescent="0.3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0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4:30" ht="14.4" x14ac:dyDescent="0.3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0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4:30" ht="14.4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0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4:30" ht="14.4" x14ac:dyDescent="0.3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0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4:30" ht="14.4" x14ac:dyDescent="0.3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0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4:30" ht="14.4" x14ac:dyDescent="0.3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0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4:30" ht="14.4" x14ac:dyDescent="0.3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0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4:30" ht="14.4" x14ac:dyDescent="0.3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0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4:30" ht="14.4" x14ac:dyDescent="0.3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0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4:30" ht="14.4" x14ac:dyDescent="0.3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0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4:30" ht="14.4" x14ac:dyDescent="0.3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0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4:30" ht="14.4" x14ac:dyDescent="0.3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0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4:30" ht="14.4" x14ac:dyDescent="0.3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0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4:30" ht="14.4" x14ac:dyDescent="0.3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0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4:30" ht="14.4" x14ac:dyDescent="0.3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0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4:30" ht="14.4" x14ac:dyDescent="0.3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0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4:30" ht="14.4" x14ac:dyDescent="0.3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0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4:30" ht="14.4" x14ac:dyDescent="0.3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0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4:30" ht="14.4" x14ac:dyDescent="0.3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0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4:30" ht="14.4" x14ac:dyDescent="0.3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0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4:30" ht="14.4" x14ac:dyDescent="0.3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0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4:30" ht="14.4" x14ac:dyDescent="0.3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0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4:30" ht="14.4" x14ac:dyDescent="0.3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0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4:30" ht="14.4" x14ac:dyDescent="0.3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0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4:30" ht="14.4" x14ac:dyDescent="0.3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0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4:30" ht="14.4" x14ac:dyDescent="0.3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0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4:30" ht="14.4" x14ac:dyDescent="0.3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0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4:30" ht="14.4" x14ac:dyDescent="0.3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0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4:30" ht="14.4" x14ac:dyDescent="0.3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0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4:30" ht="14.4" x14ac:dyDescent="0.3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0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4:30" ht="14.4" x14ac:dyDescent="0.3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0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4:30" ht="14.4" x14ac:dyDescent="0.3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0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4:30" ht="14.4" x14ac:dyDescent="0.3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0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4:30" ht="14.4" x14ac:dyDescent="0.3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0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4:30" ht="14.4" x14ac:dyDescent="0.3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0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4:30" ht="14.4" x14ac:dyDescent="0.3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0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4:30" ht="14.4" x14ac:dyDescent="0.3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0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4:30" ht="14.4" x14ac:dyDescent="0.3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0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4:30" ht="14.4" x14ac:dyDescent="0.3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0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4:30" ht="14.4" x14ac:dyDescent="0.3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0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4:30" ht="14.4" x14ac:dyDescent="0.3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0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4:30" ht="14.4" x14ac:dyDescent="0.3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0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4:30" ht="14.4" x14ac:dyDescent="0.3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0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4:30" ht="14.4" x14ac:dyDescent="0.3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0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4:30" ht="14.4" x14ac:dyDescent="0.3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0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4:30" ht="14.4" x14ac:dyDescent="0.3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4:30" ht="14.4" x14ac:dyDescent="0.3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4:30" ht="14.4" x14ac:dyDescent="0.3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4:30" ht="14.4" x14ac:dyDescent="0.3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4:30" ht="14.4" x14ac:dyDescent="0.3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0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4:30" ht="14.4" x14ac:dyDescent="0.3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0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4:30" ht="14.4" x14ac:dyDescent="0.3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0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4:30" ht="14.4" x14ac:dyDescent="0.3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0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4:30" ht="14.4" x14ac:dyDescent="0.3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0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4:30" ht="14.4" x14ac:dyDescent="0.3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0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4:30" ht="14.4" x14ac:dyDescent="0.3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0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4:30" ht="14.4" x14ac:dyDescent="0.3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0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4:30" ht="14.4" x14ac:dyDescent="0.3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4:30" ht="14.4" x14ac:dyDescent="0.3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4:30" ht="14.4" x14ac:dyDescent="0.3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4:30" ht="14.4" x14ac:dyDescent="0.3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0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4:30" ht="14.4" x14ac:dyDescent="0.3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4:30" ht="14.4" x14ac:dyDescent="0.3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4:30" ht="14.4" x14ac:dyDescent="0.3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0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4:30" ht="14.4" x14ac:dyDescent="0.3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0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4:30" ht="14.4" x14ac:dyDescent="0.3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0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4:30" ht="14.4" x14ac:dyDescent="0.3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0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4:30" ht="14.4" x14ac:dyDescent="0.3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0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4:30" ht="14.4" x14ac:dyDescent="0.3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0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4:30" ht="14.4" x14ac:dyDescent="0.3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0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4:30" ht="14.4" x14ac:dyDescent="0.3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0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4:30" ht="14.4" x14ac:dyDescent="0.3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0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4:30" ht="14.4" x14ac:dyDescent="0.3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4:30" ht="14.4" x14ac:dyDescent="0.3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4:30" ht="14.4" x14ac:dyDescent="0.3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4:30" ht="14.4" x14ac:dyDescent="0.3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4:30" ht="14.4" x14ac:dyDescent="0.3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0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4:30" ht="14.4" x14ac:dyDescent="0.3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0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4:30" ht="14.4" x14ac:dyDescent="0.3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0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4:30" ht="14.4" x14ac:dyDescent="0.3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0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4:30" ht="14.4" x14ac:dyDescent="0.3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0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4:30" ht="14.4" x14ac:dyDescent="0.3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0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4:30" ht="14.4" x14ac:dyDescent="0.3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4:30" ht="14.4" x14ac:dyDescent="0.3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0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4:30" ht="14.4" x14ac:dyDescent="0.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0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4:30" ht="14.4" x14ac:dyDescent="0.3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0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4:30" ht="14.4" x14ac:dyDescent="0.3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0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4:30" ht="14.4" x14ac:dyDescent="0.3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0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4:30" ht="14.4" x14ac:dyDescent="0.3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0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4:30" ht="14.4" x14ac:dyDescent="0.3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0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4:30" ht="14.4" x14ac:dyDescent="0.3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0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4:30" ht="14.4" x14ac:dyDescent="0.3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0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4:30" ht="14.4" x14ac:dyDescent="0.3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0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4:30" ht="14.4" x14ac:dyDescent="0.3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0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4:30" ht="14.4" x14ac:dyDescent="0.3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0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4:30" ht="14.4" x14ac:dyDescent="0.3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0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4:30" ht="14.4" x14ac:dyDescent="0.3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0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4:30" ht="14.4" x14ac:dyDescent="0.3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0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4:30" ht="14.4" x14ac:dyDescent="0.3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0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4:30" ht="14.4" x14ac:dyDescent="0.3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0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4:30" ht="14.4" x14ac:dyDescent="0.3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0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4:30" ht="14.4" x14ac:dyDescent="0.3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0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4:30" ht="14.4" x14ac:dyDescent="0.3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0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4:30" ht="14.4" x14ac:dyDescent="0.3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0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4:30" ht="14.4" x14ac:dyDescent="0.3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0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4:30" ht="14.4" x14ac:dyDescent="0.3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0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4:30" ht="14.4" x14ac:dyDescent="0.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4:30" ht="14.4" x14ac:dyDescent="0.3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0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4:30" ht="14.4" x14ac:dyDescent="0.3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4:30" ht="14.4" x14ac:dyDescent="0.3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4:30" ht="14.4" x14ac:dyDescent="0.3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0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4:30" ht="14.4" x14ac:dyDescent="0.3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0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4:30" ht="14.4" x14ac:dyDescent="0.3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0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4:30" ht="14.4" x14ac:dyDescent="0.3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0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4:30" ht="14.4" x14ac:dyDescent="0.3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0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4:30" ht="14.4" x14ac:dyDescent="0.3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0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4:30" ht="14.4" x14ac:dyDescent="0.3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0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4:30" ht="14.4" x14ac:dyDescent="0.3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0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4:30" ht="14.4" x14ac:dyDescent="0.3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0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4:30" ht="14.4" x14ac:dyDescent="0.3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0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4:30" ht="14.4" x14ac:dyDescent="0.3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0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4:30" ht="14.4" x14ac:dyDescent="0.3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0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4:30" ht="14.4" x14ac:dyDescent="0.3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0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4:30" ht="14.4" x14ac:dyDescent="0.3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0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4:30" ht="14.4" x14ac:dyDescent="0.3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0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4:30" ht="14.4" x14ac:dyDescent="0.3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0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4:30" ht="14.4" x14ac:dyDescent="0.3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0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4:30" ht="14.4" x14ac:dyDescent="0.3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0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4:30" ht="14.4" x14ac:dyDescent="0.3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0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4:30" ht="14.4" x14ac:dyDescent="0.3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0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4:30" ht="14.4" x14ac:dyDescent="0.3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0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4:30" ht="14.4" x14ac:dyDescent="0.3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0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4:30" ht="14.4" x14ac:dyDescent="0.3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0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4:30" ht="14.4" x14ac:dyDescent="0.3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0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4:30" ht="14.4" x14ac:dyDescent="0.3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0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4:30" ht="14.4" x14ac:dyDescent="0.3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0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4:30" ht="14.4" x14ac:dyDescent="0.3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0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4:30" ht="14.4" x14ac:dyDescent="0.3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4:30" ht="14.4" x14ac:dyDescent="0.3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0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4:30" ht="14.4" x14ac:dyDescent="0.3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0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4:30" ht="14.4" x14ac:dyDescent="0.3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0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4:30" ht="14.4" x14ac:dyDescent="0.3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0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4:30" ht="14.4" x14ac:dyDescent="0.3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0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4:30" ht="14.4" x14ac:dyDescent="0.3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0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4:30" ht="14.4" x14ac:dyDescent="0.3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0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4:30" ht="14.4" x14ac:dyDescent="0.3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0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4:30" ht="14.4" x14ac:dyDescent="0.3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0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4:30" ht="14.4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0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4:30" ht="14.4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0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4:30" ht="14.4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0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4:30" ht="14.4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0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4:30" ht="14.4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0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4:30" ht="14.4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0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4:30" ht="14.4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0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4:30" ht="14.4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0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4:30" ht="14.4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0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4:30" ht="14.4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0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4:30" ht="14.4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0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4:30" ht="14.4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0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4:30" ht="14.4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0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4:30" ht="14.4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0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4:30" ht="14.4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0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4:30" ht="14.4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0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4:30" ht="14.4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0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4:30" ht="14.4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0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4:30" ht="14.4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0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4:30" ht="14.4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0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4:30" ht="14.4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0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4:30" ht="14.4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0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4:30" ht="14.4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0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4:30" ht="14.4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0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4:30" ht="14.4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0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4:30" ht="14.4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0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4:30" ht="14.4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0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4:30" ht="14.4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0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4:30" ht="14.4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0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4:30" ht="14.4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0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4:30" ht="14.4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0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4:30" ht="14.4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0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4:30" ht="14.4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0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4:30" ht="14.4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0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4:30" ht="14.4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0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4:30" ht="14.4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0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4:30" ht="14.4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0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4:30" ht="14.4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0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4:30" ht="14.4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0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4:30" ht="14.4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0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4:30" ht="14.4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0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4:30" ht="14.4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0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4:30" ht="14.4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0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4:30" ht="14.4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0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4:30" ht="14.4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0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4:30" ht="14.4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0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4:30" ht="14.4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0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4:30" ht="14.4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0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4:30" ht="14.4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0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4:30" ht="14.4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0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4:30" ht="14.4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0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4:30" ht="14.4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0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4:30" ht="14.4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0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4:30" ht="14.4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0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4:30" ht="14.4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0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4:30" ht="14.4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0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4:30" ht="14.4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0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4:30" ht="14.4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0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4:30" ht="14.4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0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4:30" ht="14.4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0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4:30" ht="14.4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0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4:30" ht="14.4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0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4:30" ht="14.4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0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4:30" ht="14.4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0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4:30" ht="14.4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0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4:30" ht="14.4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0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4:30" ht="14.4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0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4:30" ht="14.4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0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4:30" ht="14.4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0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4:30" ht="14.4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0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4:30" ht="14.4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0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4:30" ht="14.4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0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4:30" ht="14.4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0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4:30" ht="14.4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0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4:30" ht="14.4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0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4:30" ht="14.4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0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4:30" ht="14.4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0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4:30" ht="14.4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0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4:30" ht="14.4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0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4:30" ht="14.4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0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4:30" ht="14.4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0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4:30" ht="14.4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0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4:30" ht="14.4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0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4:30" ht="14.4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0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4:30" ht="14.4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0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4:30" ht="14.4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0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4:30" ht="14.4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0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4:30" ht="14.4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0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4:30" ht="14.4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0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4:30" ht="14.4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0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4:30" ht="14.4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0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4:30" ht="14.4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0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4:30" ht="14.4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0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4:30" ht="14.4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0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4:30" ht="14.4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0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4:30" ht="14.4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0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4:30" ht="14.4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0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4:30" ht="14.4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0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4:30" ht="14.4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0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4:30" ht="14.4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0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4:30" ht="14.4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0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4:30" ht="14.4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0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4:30" ht="14.4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0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4:30" ht="14.4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0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4:30" ht="14.4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0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4:30" ht="14.4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0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4:30" ht="14.4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0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4:30" ht="14.4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0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4:30" ht="14.4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0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4:30" ht="14.4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0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4:30" ht="14.4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0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4:30" ht="14.4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0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4:30" ht="14.4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0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4:30" ht="14.4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0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4:30" ht="14.4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0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4:30" ht="14.4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0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4:30" ht="14.4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0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4:30" ht="14.4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0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4:30" ht="14.4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0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4:30" ht="14.4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0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4:30" ht="14.4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0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4:30" ht="14.4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0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4:30" ht="14.4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0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4:30" ht="14.4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0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4:30" ht="14.4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0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4:30" ht="14.4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0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4:30" ht="14.4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0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4:30" ht="14.4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0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4:30" ht="14.4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0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4:30" ht="14.4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0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4:30" ht="14.4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0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4:30" ht="14.4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0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4:30" ht="14.4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0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4:30" ht="14.4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0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4:30" ht="14.4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0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4:30" ht="14.4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0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4:30" ht="14.4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0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4:30" ht="14.4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0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4:30" ht="14.4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0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4:30" ht="14.4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0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4:30" ht="14.4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0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4:30" ht="14.4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0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4:30" ht="14.4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0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4:30" ht="14.4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0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4:30" ht="14.4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0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4:30" ht="14.4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0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4:30" ht="14.4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0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4:30" ht="14.4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0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4:30" ht="14.4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0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4:30" ht="14.4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0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4:30" ht="14.4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0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4:30" ht="14.4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0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4:30" ht="14.4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0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4:30" ht="14.4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0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4:30" ht="14.4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0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4:30" ht="14.4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0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4:30" ht="14.4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0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4:30" ht="14.4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0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4:30" ht="14.4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0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4:30" ht="14.4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0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4:30" ht="14.4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0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4:30" ht="14.4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0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4:30" ht="14.4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0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4:30" ht="14.4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0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4:30" ht="14.4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0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4:30" ht="14.4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0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4:30" ht="14.4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0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4:30" ht="14.4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0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4:30" ht="14.4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0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4:30" ht="14.4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0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4:30" ht="14.4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0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4:30" ht="14.4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0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4:30" ht="14.4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0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4:30" ht="14.4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0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4:30" ht="14.4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0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4:30" ht="14.4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0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4:30" ht="14.4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0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4:30" ht="14.4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0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4:30" ht="14.4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0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4:30" ht="14.4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0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4:30" ht="14.4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0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4:30" ht="14.4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0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4:30" ht="14.4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0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4:30" ht="14.4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0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4:30" ht="14.4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0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4:30" ht="14.4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0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4:30" ht="14.4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0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4:30" ht="14.4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0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4:30" ht="14.4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0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4:30" ht="14.4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0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4:30" ht="14.4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0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4:30" ht="14.4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0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4:30" ht="14.4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0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4:30" ht="14.4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0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4:30" ht="14.4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0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4:30" ht="14.4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0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4:30" ht="14.4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0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4:30" ht="14.4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0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4:30" ht="14.4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0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4:30" ht="14.4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0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4:30" ht="14.4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0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4:30" ht="14.4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0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4:30" ht="14.4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0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4:30" ht="14.4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0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4:30" ht="14.4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0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4:30" ht="14.4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0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4:30" ht="14.4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0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4:30" ht="14.4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0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4:30" ht="14.4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0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4:30" ht="14.4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0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4:30" ht="14.4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0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4:30" ht="14.4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0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4:30" ht="14.4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0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4:30" ht="14.4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0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4:30" ht="14.4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0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4:30" ht="14.4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0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4:30" ht="14.4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0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4:30" ht="14.4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0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4:30" ht="14.4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0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4:30" ht="14.4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0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4:30" ht="14.4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0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4:30" ht="14.4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0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4:30" ht="14.4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0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4:30" ht="14.4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0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4:30" ht="14.4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0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4:30" ht="14.4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0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4:30" ht="14.4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0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4:30" ht="14.4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0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4:30" ht="14.4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0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4:30" ht="14.4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0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4:30" ht="14.4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0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4:30" ht="14.4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0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4:30" ht="14.4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0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4:30" ht="14.4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0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4:30" ht="14.4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0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4:30" ht="14.4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0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4:30" ht="14.4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0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4:30" ht="14.4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0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4:30" ht="14.4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0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4:30" ht="14.4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0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4:30" ht="14.4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0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4:30" ht="14.4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0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4:30" ht="14.4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0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4:30" ht="14.4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0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4:30" ht="14.4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0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4:30" ht="14.4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0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4:30" ht="14.4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0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4:30" ht="14.4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0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4:30" ht="14.4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0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4:30" ht="14.4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0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4:30" ht="14.4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0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4:30" ht="14.4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0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4:30" ht="14.4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0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4:30" ht="14.4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0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4:30" ht="14.4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0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4:30" ht="14.4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0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4:30" ht="14.4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0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4:30" ht="14.4" x14ac:dyDescent="0.3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0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4:30" ht="14.4" x14ac:dyDescent="0.3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0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4:30" ht="14.4" x14ac:dyDescent="0.3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0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4:30" ht="14.4" x14ac:dyDescent="0.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0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4:30" ht="14.4" x14ac:dyDescent="0.3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0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4:30" ht="14.4" x14ac:dyDescent="0.3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0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4:30" ht="14.4" x14ac:dyDescent="0.3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0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4:30" ht="14.4" x14ac:dyDescent="0.3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0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4:30" ht="14.4" x14ac:dyDescent="0.3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0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4:30" ht="14.4" x14ac:dyDescent="0.3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0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4:30" ht="14.4" x14ac:dyDescent="0.3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0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4:30" ht="14.4" x14ac:dyDescent="0.3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0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4:30" ht="14.4" x14ac:dyDescent="0.3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0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4:30" ht="14.4" x14ac:dyDescent="0.3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0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4:30" ht="14.4" x14ac:dyDescent="0.3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0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4:30" ht="14.4" x14ac:dyDescent="0.3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0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4:30" ht="14.4" x14ac:dyDescent="0.3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0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4:30" ht="14.4" x14ac:dyDescent="0.3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0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4:30" ht="14.4" x14ac:dyDescent="0.3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0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4:30" ht="14.4" x14ac:dyDescent="0.3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0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4:30" ht="14.4" x14ac:dyDescent="0.3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0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4:30" ht="14.4" x14ac:dyDescent="0.3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0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4:30" ht="14.4" x14ac:dyDescent="0.3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0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4:30" ht="14.4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0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4:30" ht="14.4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0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4:30" ht="14.4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0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4:30" ht="14.4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0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4:30" ht="14.4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0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4:30" ht="14.4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0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4:30" ht="14.4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0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4:30" ht="14.4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0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4:30" ht="14.4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0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4:30" ht="14.4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0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4:30" ht="14.4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0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4:30" ht="14.4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0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4:30" ht="14.4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0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4:30" ht="14.4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0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4:30" ht="14.4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0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4:30" ht="14.4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0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4:30" ht="14.4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0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4:30" ht="14.4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0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4:30" ht="14.4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0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4:30" ht="14.4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0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4:30" ht="14.4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0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4:30" ht="14.4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0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4:30" ht="14.4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0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4:30" ht="14.4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0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4:30" ht="14.4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0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4:30" ht="14.4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0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4:30" ht="14.4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0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4:30" ht="14.4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0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4:30" ht="14.4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0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4:30" ht="14.4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0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4:30" ht="14.4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0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4:30" ht="14.4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0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4:30" ht="14.4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0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4:30" ht="14.4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0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4:30" ht="14.4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0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4:30" ht="14.4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0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4:30" ht="14.4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0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4:30" ht="14.4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0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4:30" ht="14.4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0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4:30" ht="14.4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0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4:30" ht="14.4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0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4:30" ht="14.4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0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4:30" ht="14.4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0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4:30" ht="14.4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0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4:30" ht="14.4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0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4:30" ht="14.4" x14ac:dyDescent="0.3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0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4:30" ht="14.4" x14ac:dyDescent="0.3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0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4:30" ht="14.4" x14ac:dyDescent="0.3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0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4:30" ht="14.4" x14ac:dyDescent="0.3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0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4:30" ht="14.4" x14ac:dyDescent="0.3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0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4:30" ht="14.4" x14ac:dyDescent="0.3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0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4:30" ht="14.4" x14ac:dyDescent="0.3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0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4:30" ht="14.4" x14ac:dyDescent="0.3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0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4:30" ht="14.4" x14ac:dyDescent="0.3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0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4:30" ht="14.4" x14ac:dyDescent="0.3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0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4:30" ht="14.4" x14ac:dyDescent="0.3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0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4:30" ht="14.4" x14ac:dyDescent="0.3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0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4:30" ht="14.4" x14ac:dyDescent="0.3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0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4:30" ht="14.4" x14ac:dyDescent="0.3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0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4:30" ht="14.4" x14ac:dyDescent="0.3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0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4:30" ht="14.4" x14ac:dyDescent="0.3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0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4:30" ht="14.4" x14ac:dyDescent="0.3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0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4:30" ht="14.4" x14ac:dyDescent="0.3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0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4:30" ht="14.4" x14ac:dyDescent="0.3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0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4:30" ht="14.4" x14ac:dyDescent="0.3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0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4:30" ht="14.4" x14ac:dyDescent="0.3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0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4:30" ht="14.4" x14ac:dyDescent="0.3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0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4:30" ht="14.4" x14ac:dyDescent="0.3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0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4:30" ht="14.4" x14ac:dyDescent="0.3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0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4:30" ht="14.4" x14ac:dyDescent="0.3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0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4:30" ht="14.4" x14ac:dyDescent="0.3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0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4:30" ht="14.4" x14ac:dyDescent="0.3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0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4:30" ht="14.4" x14ac:dyDescent="0.3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0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4:30" ht="14.4" x14ac:dyDescent="0.3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0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4:30" ht="14.4" x14ac:dyDescent="0.3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0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4:30" ht="14.4" x14ac:dyDescent="0.3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0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4:30" ht="14.4" x14ac:dyDescent="0.3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0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4:30" ht="14.4" x14ac:dyDescent="0.3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0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4:30" ht="14.4" x14ac:dyDescent="0.3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0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4:30" ht="14.4" x14ac:dyDescent="0.3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0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4:30" ht="14.4" x14ac:dyDescent="0.3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0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4:30" ht="14.4" x14ac:dyDescent="0.3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0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4:30" ht="14.4" x14ac:dyDescent="0.3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0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4:30" ht="14.4" x14ac:dyDescent="0.3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0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4:30" ht="14.4" x14ac:dyDescent="0.3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0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4:30" ht="14.4" x14ac:dyDescent="0.3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0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4:30" ht="14.4" x14ac:dyDescent="0.3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0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4:30" ht="14.4" x14ac:dyDescent="0.3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0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4:30" ht="14.4" x14ac:dyDescent="0.3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0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4:30" ht="14.4" x14ac:dyDescent="0.3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0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4:30" ht="14.4" x14ac:dyDescent="0.3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0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4:30" ht="14.4" x14ac:dyDescent="0.3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0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4:30" ht="14.4" x14ac:dyDescent="0.3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0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</sheetData>
  <mergeCells count="1">
    <mergeCell ref="D1:O1"/>
  </mergeCells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  <hyperlink ref="A11" r:id="rId9"/>
    <hyperlink ref="A12" r:id="rId10"/>
    <hyperlink ref="A13" r:id="rId11"/>
    <hyperlink ref="A27" r:id="rId12"/>
    <hyperlink ref="A28" r:id="rId13"/>
    <hyperlink ref="A29" r:id="rId14"/>
    <hyperlink ref="A30" r:id="rId15"/>
    <hyperlink ref="A15" r:id="rId16"/>
    <hyperlink ref="A16" r:id="rId17"/>
    <hyperlink ref="A17" r:id="rId18"/>
    <hyperlink ref="A18" r:id="rId19"/>
    <hyperlink ref="A19" r:id="rId20"/>
    <hyperlink ref="A20" r:id="rId21"/>
    <hyperlink ref="A21" r:id="rId22"/>
    <hyperlink ref="A22" r:id="rId23"/>
    <hyperlink ref="A23" r:id="rId24"/>
    <hyperlink ref="A24" r:id="rId25"/>
    <hyperlink ref="A25" r:id="rId26"/>
    <hyperlink ref="A26" r:id="rId27"/>
  </hyperlinks>
  <pageMargins left="0.7" right="0.7" top="0.75" bottom="0.75" header="0.3" footer="0.3"/>
  <legacy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816"/>
  <sheetViews>
    <sheetView workbookViewId="0">
      <pane ySplit="2" topLeftCell="A3" activePane="bottomLeft" state="frozen"/>
      <selection pane="bottomLeft" activeCell="J2" sqref="J2"/>
    </sheetView>
  </sheetViews>
  <sheetFormatPr defaultColWidth="14.44140625" defaultRowHeight="15.75" customHeight="1" x14ac:dyDescent="0.25"/>
  <cols>
    <col min="1" max="1" width="54.33203125" style="102" customWidth="1"/>
    <col min="2" max="2" width="10.44140625" customWidth="1"/>
    <col min="3" max="3" width="7.44140625" customWidth="1"/>
    <col min="4" max="4" width="10.109375" customWidth="1"/>
    <col min="5" max="5" width="13.44140625" customWidth="1"/>
    <col min="6" max="6" width="7.33203125" customWidth="1"/>
    <col min="7" max="9" width="7" customWidth="1"/>
    <col min="10" max="10" width="18.109375" customWidth="1"/>
  </cols>
  <sheetData>
    <row r="1" spans="1:18" ht="15" customHeight="1" x14ac:dyDescent="0.3">
      <c r="A1" s="72"/>
      <c r="B1" s="55"/>
      <c r="C1" s="55"/>
      <c r="D1" s="119" t="s">
        <v>1</v>
      </c>
      <c r="E1" s="119"/>
      <c r="F1" s="119"/>
      <c r="G1" s="119"/>
      <c r="H1" s="119"/>
      <c r="I1" s="119"/>
      <c r="J1" s="119"/>
      <c r="K1" s="75"/>
      <c r="L1" s="75"/>
    </row>
    <row r="2" spans="1:18" ht="106.8" x14ac:dyDescent="0.3">
      <c r="A2" s="103" t="s">
        <v>5</v>
      </c>
      <c r="B2" s="90" t="s">
        <v>2</v>
      </c>
      <c r="C2" s="91" t="s">
        <v>8</v>
      </c>
      <c r="D2" s="92" t="s">
        <v>4</v>
      </c>
      <c r="E2" s="92" t="s">
        <v>6</v>
      </c>
      <c r="F2" s="4" t="s">
        <v>7</v>
      </c>
      <c r="G2" s="3" t="s">
        <v>10</v>
      </c>
      <c r="H2" s="4" t="s">
        <v>11</v>
      </c>
      <c r="I2" s="4" t="s">
        <v>12</v>
      </c>
      <c r="J2" s="62"/>
      <c r="K2" s="75"/>
      <c r="L2" s="75"/>
    </row>
    <row r="3" spans="1:18" ht="14.4" x14ac:dyDescent="0.3">
      <c r="A3" s="97" t="s">
        <v>39</v>
      </c>
      <c r="B3" s="85"/>
      <c r="C3" s="70" t="s">
        <v>25</v>
      </c>
      <c r="D3" s="25"/>
      <c r="E3" s="25"/>
      <c r="F3" s="14"/>
      <c r="G3" s="49"/>
      <c r="H3" s="49"/>
      <c r="I3" s="49"/>
      <c r="J3" s="8" t="s">
        <v>41</v>
      </c>
      <c r="K3" s="17"/>
      <c r="L3" s="17"/>
      <c r="M3" s="17"/>
      <c r="N3" s="17"/>
      <c r="O3" s="17"/>
      <c r="P3" s="17"/>
      <c r="Q3" s="17"/>
      <c r="R3" s="17"/>
    </row>
    <row r="4" spans="1:18" ht="14.4" x14ac:dyDescent="0.3">
      <c r="A4" s="97" t="s">
        <v>43</v>
      </c>
      <c r="B4" s="85"/>
      <c r="C4" s="70" t="s">
        <v>25</v>
      </c>
      <c r="D4" s="25"/>
      <c r="E4" s="25"/>
      <c r="F4" s="14"/>
      <c r="G4" s="49"/>
      <c r="H4" s="49"/>
      <c r="I4" s="49"/>
      <c r="J4" s="8" t="s">
        <v>44</v>
      </c>
      <c r="K4" s="17"/>
      <c r="L4" s="17"/>
      <c r="M4" s="17"/>
      <c r="N4" s="17"/>
      <c r="O4" s="17"/>
      <c r="P4" s="17"/>
      <c r="Q4" s="17"/>
      <c r="R4" s="17"/>
    </row>
    <row r="5" spans="1:18" ht="14.4" x14ac:dyDescent="0.3">
      <c r="A5" s="97" t="s">
        <v>46</v>
      </c>
      <c r="B5" s="85"/>
      <c r="C5" s="70" t="s">
        <v>25</v>
      </c>
      <c r="D5" s="25"/>
      <c r="E5" s="25"/>
      <c r="F5" s="14"/>
      <c r="G5" s="49"/>
      <c r="H5" s="49"/>
      <c r="I5" s="49"/>
      <c r="J5" s="8" t="s">
        <v>47</v>
      </c>
      <c r="K5" s="17"/>
      <c r="L5" s="17"/>
      <c r="M5" s="17"/>
      <c r="N5" s="17"/>
      <c r="O5" s="17"/>
      <c r="P5" s="17"/>
      <c r="Q5" s="17"/>
      <c r="R5" s="17"/>
    </row>
    <row r="6" spans="1:18" ht="14.4" x14ac:dyDescent="0.3">
      <c r="A6" s="97" t="s">
        <v>48</v>
      </c>
      <c r="B6" s="85"/>
      <c r="C6" s="70" t="s">
        <v>51</v>
      </c>
      <c r="D6" s="25"/>
      <c r="E6" s="25"/>
      <c r="F6" s="25"/>
      <c r="G6" s="14"/>
      <c r="H6" s="14"/>
      <c r="I6" s="14"/>
      <c r="J6" s="8" t="s">
        <v>52</v>
      </c>
      <c r="K6" s="17"/>
      <c r="L6" s="17"/>
      <c r="M6" s="17"/>
      <c r="N6" s="17"/>
      <c r="O6" s="17"/>
      <c r="P6" s="17"/>
      <c r="Q6" s="17"/>
      <c r="R6" s="17"/>
    </row>
    <row r="7" spans="1:18" ht="14.4" x14ac:dyDescent="0.3">
      <c r="A7" s="97" t="s">
        <v>54</v>
      </c>
      <c r="B7" s="85"/>
      <c r="C7" s="70" t="s">
        <v>51</v>
      </c>
      <c r="D7" s="25" t="s">
        <v>13</v>
      </c>
      <c r="E7" s="25" t="s">
        <v>13</v>
      </c>
      <c r="F7" s="25"/>
      <c r="G7" s="14"/>
      <c r="H7" s="14"/>
      <c r="I7" s="25" t="s">
        <v>13</v>
      </c>
      <c r="J7" s="8"/>
      <c r="K7" s="17"/>
      <c r="L7" s="17"/>
      <c r="M7" s="17"/>
      <c r="N7" s="17"/>
      <c r="O7" s="17"/>
      <c r="P7" s="17"/>
      <c r="Q7" s="17"/>
      <c r="R7" s="17"/>
    </row>
    <row r="8" spans="1:18" ht="28.8" x14ac:dyDescent="0.3">
      <c r="A8" s="97" t="s">
        <v>55</v>
      </c>
      <c r="B8" s="85"/>
      <c r="C8" s="70" t="s">
        <v>51</v>
      </c>
      <c r="D8" s="25" t="s">
        <v>13</v>
      </c>
      <c r="E8" s="14"/>
      <c r="F8" s="14"/>
      <c r="G8" s="25"/>
      <c r="H8" s="25"/>
      <c r="I8" s="23"/>
      <c r="J8" s="8" t="s">
        <v>59</v>
      </c>
      <c r="K8" s="17"/>
      <c r="L8" s="17"/>
      <c r="M8" s="17"/>
      <c r="N8" s="17"/>
      <c r="O8" s="17"/>
      <c r="P8" s="17"/>
      <c r="Q8" s="17"/>
      <c r="R8" s="17"/>
    </row>
    <row r="9" spans="1:18" ht="14.4" x14ac:dyDescent="0.3">
      <c r="A9" s="97" t="s">
        <v>70</v>
      </c>
      <c r="B9" s="85"/>
      <c r="C9" s="70" t="s">
        <v>28</v>
      </c>
      <c r="D9" s="14"/>
      <c r="E9" s="14"/>
      <c r="F9" s="14"/>
      <c r="G9" s="14"/>
      <c r="H9" s="14"/>
      <c r="I9" s="14"/>
      <c r="J9" s="8" t="s">
        <v>72</v>
      </c>
      <c r="K9" s="1"/>
      <c r="L9" s="1"/>
      <c r="M9" s="1"/>
      <c r="N9" s="1"/>
      <c r="O9" s="1"/>
      <c r="P9" s="1"/>
      <c r="Q9" s="1"/>
      <c r="R9" s="1"/>
    </row>
    <row r="10" spans="1:18" ht="14.4" x14ac:dyDescent="0.3">
      <c r="A10" s="97" t="s">
        <v>73</v>
      </c>
      <c r="B10" s="85"/>
      <c r="C10" s="70" t="s">
        <v>28</v>
      </c>
      <c r="D10" s="25" t="s">
        <v>13</v>
      </c>
      <c r="E10" s="25" t="s">
        <v>13</v>
      </c>
      <c r="F10" s="25" t="s">
        <v>13</v>
      </c>
      <c r="G10" s="25" t="s">
        <v>13</v>
      </c>
      <c r="H10" s="25" t="s">
        <v>13</v>
      </c>
      <c r="I10" s="25" t="s">
        <v>13</v>
      </c>
      <c r="J10" s="8"/>
      <c r="K10" s="1"/>
      <c r="L10" s="1"/>
      <c r="M10" s="1"/>
      <c r="N10" s="1"/>
      <c r="O10" s="1"/>
      <c r="P10" s="1"/>
      <c r="Q10" s="1"/>
      <c r="R10" s="1"/>
    </row>
    <row r="11" spans="1:18" ht="28.8" x14ac:dyDescent="0.3">
      <c r="A11" s="97" t="s">
        <v>75</v>
      </c>
      <c r="B11" s="85"/>
      <c r="C11" s="70" t="s">
        <v>28</v>
      </c>
      <c r="D11" s="14"/>
      <c r="E11" s="14"/>
      <c r="F11" s="14"/>
      <c r="G11" s="14"/>
      <c r="H11" s="25" t="s">
        <v>13</v>
      </c>
      <c r="I11" s="25" t="s">
        <v>13</v>
      </c>
      <c r="J11" s="8"/>
      <c r="K11" s="1"/>
      <c r="L11" s="1"/>
      <c r="M11" s="1"/>
      <c r="N11" s="1"/>
      <c r="O11" s="1"/>
      <c r="P11" s="1"/>
      <c r="Q11" s="1"/>
      <c r="R11" s="1"/>
    </row>
    <row r="12" spans="1:18" ht="28.8" x14ac:dyDescent="0.3">
      <c r="A12" s="97" t="s">
        <v>79</v>
      </c>
      <c r="B12" s="85"/>
      <c r="C12" s="70" t="s">
        <v>28</v>
      </c>
      <c r="D12" s="25" t="s">
        <v>13</v>
      </c>
      <c r="E12" s="14"/>
      <c r="F12" s="14"/>
      <c r="G12" s="14"/>
      <c r="H12" s="14"/>
      <c r="I12" s="25" t="s">
        <v>13</v>
      </c>
      <c r="J12" s="8"/>
      <c r="K12" s="1"/>
      <c r="L12" s="1"/>
      <c r="M12" s="1"/>
      <c r="N12" s="1"/>
      <c r="O12" s="1"/>
      <c r="P12" s="1"/>
      <c r="Q12" s="1"/>
      <c r="R12" s="1"/>
    </row>
    <row r="13" spans="1:18" ht="14.4" x14ac:dyDescent="0.3">
      <c r="A13" s="97" t="s">
        <v>82</v>
      </c>
      <c r="B13" s="86" t="str">
        <f>HYPERLINK("https://learninglab.usgbc.org/module/14138/12804","Spanish")</f>
        <v>Spanish</v>
      </c>
      <c r="C13" s="70" t="s">
        <v>25</v>
      </c>
      <c r="D13" s="25" t="s">
        <v>13</v>
      </c>
      <c r="E13" s="14"/>
      <c r="F13" s="14"/>
      <c r="G13" s="14"/>
      <c r="H13" s="14"/>
      <c r="I13" s="14"/>
      <c r="J13" s="8"/>
      <c r="K13" s="1"/>
      <c r="L13" s="1"/>
      <c r="M13" s="19"/>
      <c r="N13" s="1"/>
      <c r="O13" s="1"/>
      <c r="P13" s="1"/>
      <c r="Q13" s="1"/>
      <c r="R13" s="1"/>
    </row>
    <row r="14" spans="1:18" ht="14.4" x14ac:dyDescent="0.3">
      <c r="A14" s="97" t="s">
        <v>92</v>
      </c>
      <c r="B14" s="86" t="str">
        <f>HYPERLINK("https://learninglab.usgbc.org/module/734/844","Spanish")</f>
        <v>Spanish</v>
      </c>
      <c r="C14" s="70" t="s">
        <v>51</v>
      </c>
      <c r="D14" s="14"/>
      <c r="E14" s="14"/>
      <c r="F14" s="14"/>
      <c r="G14" s="14"/>
      <c r="H14" s="14"/>
      <c r="I14" s="25" t="s">
        <v>13</v>
      </c>
      <c r="J14" s="8" t="s">
        <v>95</v>
      </c>
      <c r="K14" s="1"/>
      <c r="L14" s="1"/>
      <c r="M14" s="19"/>
      <c r="N14" s="1"/>
      <c r="O14" s="1"/>
      <c r="P14" s="1"/>
      <c r="Q14" s="1"/>
      <c r="R14" s="1"/>
    </row>
    <row r="15" spans="1:18" ht="14.4" x14ac:dyDescent="0.3">
      <c r="A15" s="97" t="s">
        <v>97</v>
      </c>
      <c r="B15" s="86" t="str">
        <f>HYPERLINK("https://learninglab.usgbc.org/module/734/875","Spanish")</f>
        <v>Spanish</v>
      </c>
      <c r="C15" s="70" t="s">
        <v>51</v>
      </c>
      <c r="D15" s="25" t="s">
        <v>13</v>
      </c>
      <c r="E15" s="25" t="s">
        <v>13</v>
      </c>
      <c r="F15" s="14"/>
      <c r="G15" s="14"/>
      <c r="H15" s="14"/>
      <c r="I15" s="14"/>
      <c r="J15" s="8"/>
      <c r="K15" s="1"/>
      <c r="L15" s="1"/>
      <c r="M15" s="19"/>
      <c r="N15" s="1"/>
      <c r="O15" s="1"/>
      <c r="P15" s="1"/>
      <c r="Q15" s="1"/>
      <c r="R15" s="1"/>
    </row>
    <row r="16" spans="1:18" ht="14.4" x14ac:dyDescent="0.3">
      <c r="A16" s="97" t="s">
        <v>100</v>
      </c>
      <c r="B16" s="86" t="str">
        <f>HYPERLINK("https://learninglab.usgbc.org/module/734/866","Spanish")</f>
        <v>Spanish</v>
      </c>
      <c r="C16" s="70" t="s">
        <v>51</v>
      </c>
      <c r="D16" s="14"/>
      <c r="E16" s="14"/>
      <c r="F16" s="14"/>
      <c r="G16" s="14"/>
      <c r="H16" s="14"/>
      <c r="I16" s="14"/>
      <c r="J16" s="8" t="s">
        <v>102</v>
      </c>
      <c r="K16" s="1"/>
      <c r="L16" s="1"/>
      <c r="M16" s="19"/>
      <c r="N16" s="1"/>
      <c r="O16" s="1"/>
      <c r="P16" s="1"/>
      <c r="Q16" s="1"/>
      <c r="R16" s="1"/>
    </row>
    <row r="17" spans="1:18" ht="28.8" x14ac:dyDescent="0.3">
      <c r="A17" s="97" t="str">
        <f>HYPERLINK("https://learninglab.usgbc.org/module/14655/14196","Roots of Success for High Schools &amp; Youth: Water Quality Issues and Youth Environmental Leadership")</f>
        <v>Roots of Success for High Schools &amp; Youth: Water Quality Issues and Youth Environmental Leadership</v>
      </c>
      <c r="B17" s="85"/>
      <c r="C17" s="70" t="s">
        <v>103</v>
      </c>
      <c r="D17" s="1"/>
      <c r="E17" s="25" t="s">
        <v>13</v>
      </c>
      <c r="F17" s="25" t="s">
        <v>13</v>
      </c>
      <c r="G17" s="25" t="s">
        <v>13</v>
      </c>
      <c r="H17" s="14"/>
      <c r="I17" s="14"/>
      <c r="J17" s="56"/>
      <c r="K17" s="1"/>
      <c r="L17" s="1"/>
      <c r="M17" s="1"/>
      <c r="N17" s="1"/>
      <c r="O17" s="1"/>
      <c r="P17" s="1"/>
      <c r="Q17" s="1"/>
      <c r="R17" s="1"/>
    </row>
    <row r="18" spans="1:18" ht="28.8" x14ac:dyDescent="0.3">
      <c r="A18" s="97" t="s">
        <v>105</v>
      </c>
      <c r="B18" s="85"/>
      <c r="C18" s="70" t="s">
        <v>106</v>
      </c>
      <c r="D18" s="14"/>
      <c r="E18" s="14"/>
      <c r="F18" s="25" t="s">
        <v>13</v>
      </c>
      <c r="G18" s="14"/>
      <c r="H18" s="14"/>
      <c r="I18" s="14"/>
      <c r="J18" s="51"/>
      <c r="K18" s="1"/>
      <c r="L18" s="1"/>
      <c r="M18" s="1"/>
      <c r="N18" s="1"/>
      <c r="O18" s="1"/>
      <c r="P18" s="1"/>
      <c r="Q18" s="1"/>
      <c r="R18" s="1"/>
    </row>
    <row r="19" spans="1:18" ht="28.8" x14ac:dyDescent="0.3">
      <c r="A19" s="97" t="s">
        <v>110</v>
      </c>
      <c r="B19" s="85"/>
      <c r="C19" s="70" t="s">
        <v>51</v>
      </c>
      <c r="D19" s="14"/>
      <c r="E19" s="14"/>
      <c r="F19" s="25" t="s">
        <v>13</v>
      </c>
      <c r="G19" s="25" t="s">
        <v>13</v>
      </c>
      <c r="H19" s="14"/>
      <c r="I19" s="14"/>
      <c r="J19" s="56"/>
      <c r="K19" s="1"/>
      <c r="L19" s="1"/>
      <c r="M19" s="1"/>
      <c r="N19" s="1"/>
      <c r="O19" s="1"/>
      <c r="P19" s="1"/>
      <c r="Q19" s="1"/>
      <c r="R19" s="1"/>
    </row>
    <row r="20" spans="1:18" ht="28.8" x14ac:dyDescent="0.3">
      <c r="A20" s="97" t="s">
        <v>113</v>
      </c>
      <c r="B20" s="85"/>
      <c r="C20" s="70" t="s">
        <v>51</v>
      </c>
      <c r="D20" s="14"/>
      <c r="E20" s="14"/>
      <c r="F20" s="25" t="s">
        <v>13</v>
      </c>
      <c r="G20" s="25" t="s">
        <v>13</v>
      </c>
      <c r="H20" s="14"/>
      <c r="I20" s="14"/>
      <c r="J20" s="8"/>
      <c r="K20" s="1"/>
      <c r="L20" s="1"/>
      <c r="M20" s="1"/>
      <c r="N20" s="1"/>
      <c r="O20" s="1"/>
      <c r="P20" s="1"/>
      <c r="Q20" s="1"/>
      <c r="R20" s="1"/>
    </row>
    <row r="21" spans="1:18" ht="28.8" x14ac:dyDescent="0.3">
      <c r="A21" s="97" t="s">
        <v>107</v>
      </c>
      <c r="B21" s="85"/>
      <c r="C21" s="70" t="s">
        <v>51</v>
      </c>
      <c r="D21" s="25" t="s">
        <v>13</v>
      </c>
      <c r="E21" s="25" t="s">
        <v>13</v>
      </c>
      <c r="F21" s="14"/>
      <c r="G21" s="14"/>
      <c r="H21" s="14"/>
      <c r="I21" s="14"/>
      <c r="J21" s="8"/>
      <c r="K21" s="1"/>
      <c r="L21" s="1"/>
      <c r="M21" s="1"/>
      <c r="N21" s="1"/>
      <c r="O21" s="1"/>
      <c r="P21" s="1"/>
      <c r="Q21" s="1"/>
      <c r="R21" s="1"/>
    </row>
    <row r="22" spans="1:18" ht="28.8" x14ac:dyDescent="0.3">
      <c r="A22" s="97" t="s">
        <v>117</v>
      </c>
      <c r="B22" s="85"/>
      <c r="C22" s="70" t="s">
        <v>28</v>
      </c>
      <c r="D22" s="14"/>
      <c r="E22" s="14"/>
      <c r="F22" s="14"/>
      <c r="G22" s="14"/>
      <c r="H22" s="14"/>
      <c r="I22" s="14"/>
      <c r="J22" s="8" t="s">
        <v>119</v>
      </c>
      <c r="K22" s="1"/>
      <c r="L22" s="1"/>
      <c r="M22" s="1"/>
      <c r="N22" s="1"/>
      <c r="O22" s="1"/>
      <c r="P22" s="1"/>
      <c r="Q22" s="1"/>
      <c r="R22" s="1"/>
    </row>
    <row r="23" spans="1:18" ht="28.8" x14ac:dyDescent="0.3">
      <c r="A23" s="97" t="s">
        <v>108</v>
      </c>
      <c r="B23" s="85"/>
      <c r="C23" s="70" t="s">
        <v>28</v>
      </c>
      <c r="D23" s="25" t="s">
        <v>13</v>
      </c>
      <c r="E23" s="14"/>
      <c r="F23" s="14"/>
      <c r="G23" s="14"/>
      <c r="H23" s="14"/>
      <c r="I23" s="25" t="s">
        <v>13</v>
      </c>
      <c r="J23" s="8" t="s">
        <v>120</v>
      </c>
      <c r="K23" s="1"/>
      <c r="L23" s="1"/>
      <c r="M23" s="1"/>
      <c r="N23" s="1"/>
      <c r="O23" s="1"/>
      <c r="P23" s="1"/>
      <c r="Q23" s="1"/>
      <c r="R23" s="1"/>
    </row>
    <row r="24" spans="1:18" ht="14.4" x14ac:dyDescent="0.3">
      <c r="A24" s="97" t="s">
        <v>121</v>
      </c>
      <c r="B24" s="86" t="str">
        <f>HYPERLINK("https://learninglab.usgbc.org/module/5018/8443","Spanish")</f>
        <v>Spanish</v>
      </c>
      <c r="C24" s="70" t="s">
        <v>25</v>
      </c>
      <c r="D24" s="14"/>
      <c r="E24" s="14"/>
      <c r="F24" s="14"/>
      <c r="G24" s="14"/>
      <c r="H24" s="14"/>
      <c r="I24" s="14"/>
      <c r="J24" s="8" t="s">
        <v>125</v>
      </c>
      <c r="K24" s="1"/>
      <c r="L24" s="1"/>
      <c r="M24" s="19"/>
      <c r="N24" s="1"/>
      <c r="O24" s="1"/>
      <c r="P24" s="1"/>
      <c r="Q24" s="1"/>
      <c r="R24" s="1"/>
    </row>
    <row r="25" spans="1:18" ht="14.4" x14ac:dyDescent="0.3">
      <c r="A25" s="97" t="s">
        <v>114</v>
      </c>
      <c r="B25" s="86" t="str">
        <f>HYPERLINK("https://learninglab.usgbc.org/module/5018/8603","Spanish")</f>
        <v>Spanish</v>
      </c>
      <c r="C25" s="70" t="s">
        <v>25</v>
      </c>
      <c r="D25" s="14"/>
      <c r="E25" s="14"/>
      <c r="F25" s="14"/>
      <c r="G25" s="14"/>
      <c r="H25" s="14"/>
      <c r="I25" s="14"/>
      <c r="J25" s="8" t="s">
        <v>128</v>
      </c>
      <c r="K25" s="1"/>
      <c r="L25" s="1"/>
      <c r="M25" s="19"/>
      <c r="N25" s="1"/>
      <c r="O25" s="1"/>
      <c r="P25" s="1"/>
      <c r="Q25" s="1"/>
      <c r="R25" s="1"/>
    </row>
    <row r="26" spans="1:18" ht="14.4" x14ac:dyDescent="0.3">
      <c r="A26" s="97" t="s">
        <v>130</v>
      </c>
      <c r="B26" s="86" t="str">
        <f>HYPERLINK("https://learninglab.usgbc.org/module/736/596","Spanish")</f>
        <v>Spanish</v>
      </c>
      <c r="C26" s="70" t="s">
        <v>25</v>
      </c>
      <c r="D26" s="25" t="s">
        <v>13</v>
      </c>
      <c r="E26" s="25" t="s">
        <v>13</v>
      </c>
      <c r="F26" s="14"/>
      <c r="G26" s="14"/>
      <c r="H26" s="14"/>
      <c r="I26" s="25" t="s">
        <v>13</v>
      </c>
      <c r="J26" s="8" t="s">
        <v>133</v>
      </c>
      <c r="K26" s="1"/>
      <c r="L26" s="1"/>
      <c r="M26" s="19"/>
      <c r="N26" s="1"/>
      <c r="O26" s="1"/>
      <c r="P26" s="1"/>
      <c r="Q26" s="1"/>
      <c r="R26" s="1"/>
    </row>
    <row r="27" spans="1:18" ht="14.4" x14ac:dyDescent="0.3">
      <c r="A27" s="97" t="s">
        <v>134</v>
      </c>
      <c r="B27" s="86" t="str">
        <f>HYPERLINK("https://learninglab.usgbc.org/module/736/615","Spanish")</f>
        <v>Spanish</v>
      </c>
      <c r="C27" s="70" t="s">
        <v>25</v>
      </c>
      <c r="D27" s="14"/>
      <c r="E27" s="14"/>
      <c r="F27" s="14"/>
      <c r="G27" s="14"/>
      <c r="H27" s="14"/>
      <c r="I27" s="14"/>
      <c r="J27" s="8" t="s">
        <v>138</v>
      </c>
      <c r="K27" s="1"/>
      <c r="L27" s="1"/>
      <c r="M27" s="19"/>
      <c r="N27" s="1"/>
      <c r="O27" s="1"/>
      <c r="P27" s="1"/>
      <c r="Q27" s="1"/>
      <c r="R27" s="1"/>
    </row>
    <row r="28" spans="1:18" ht="14.4" x14ac:dyDescent="0.3">
      <c r="A28" s="97" t="s">
        <v>140</v>
      </c>
      <c r="B28" s="86" t="str">
        <f>HYPERLINK("https://learninglab.usgbc.org/module/736/666","Spanish")</f>
        <v>Spanish</v>
      </c>
      <c r="C28" s="70" t="s">
        <v>25</v>
      </c>
      <c r="D28" s="14"/>
      <c r="E28" s="14"/>
      <c r="F28" s="14"/>
      <c r="G28" s="14"/>
      <c r="H28" s="14"/>
      <c r="I28" s="14"/>
      <c r="J28" s="8" t="s">
        <v>144</v>
      </c>
      <c r="K28" s="1"/>
      <c r="L28" s="1"/>
      <c r="M28" s="19"/>
      <c r="N28" s="1"/>
      <c r="O28" s="1"/>
      <c r="P28" s="1"/>
      <c r="Q28" s="1"/>
      <c r="R28" s="1"/>
    </row>
    <row r="29" spans="1:18" ht="28.8" x14ac:dyDescent="0.3">
      <c r="A29" s="97" t="s">
        <v>145</v>
      </c>
      <c r="B29" s="86" t="str">
        <f>HYPERLINK("https://learninglab.usgbc.org/module/736/624","Spanish")</f>
        <v>Spanish</v>
      </c>
      <c r="C29" s="70" t="s">
        <v>25</v>
      </c>
      <c r="D29" s="14"/>
      <c r="E29" s="14"/>
      <c r="F29" s="14"/>
      <c r="G29" s="14"/>
      <c r="H29" s="14"/>
      <c r="I29" s="14"/>
      <c r="J29" s="8" t="s">
        <v>148</v>
      </c>
      <c r="K29" s="1"/>
      <c r="L29" s="1"/>
      <c r="M29" s="19"/>
      <c r="N29" s="1"/>
      <c r="O29" s="1"/>
      <c r="P29" s="1"/>
      <c r="Q29" s="1"/>
      <c r="R29" s="1"/>
    </row>
    <row r="30" spans="1:18" ht="28.8" x14ac:dyDescent="0.3">
      <c r="A30" s="97" t="s">
        <v>149</v>
      </c>
      <c r="B30" s="85"/>
      <c r="C30" s="70" t="s">
        <v>28</v>
      </c>
      <c r="D30" s="14"/>
      <c r="E30" s="14"/>
      <c r="F30" s="14"/>
      <c r="G30" s="14"/>
      <c r="H30" s="14"/>
      <c r="I30" s="14"/>
      <c r="J30" s="8" t="s">
        <v>150</v>
      </c>
      <c r="K30" s="1"/>
      <c r="L30" s="1"/>
      <c r="M30" s="1"/>
      <c r="N30" s="1"/>
      <c r="O30" s="1"/>
      <c r="P30" s="1"/>
      <c r="Q30" s="1"/>
      <c r="R30" s="1"/>
    </row>
    <row r="31" spans="1:18" ht="14.4" x14ac:dyDescent="0.3">
      <c r="A31" s="97" t="s">
        <v>152</v>
      </c>
      <c r="B31" s="85"/>
      <c r="C31" s="70" t="s">
        <v>28</v>
      </c>
      <c r="D31" s="25" t="s">
        <v>13</v>
      </c>
      <c r="E31" s="14"/>
      <c r="F31" s="14"/>
      <c r="G31" s="14"/>
      <c r="H31" s="14"/>
      <c r="I31" s="25" t="s">
        <v>13</v>
      </c>
      <c r="J31" s="8" t="s">
        <v>153</v>
      </c>
      <c r="K31" s="1"/>
      <c r="L31" s="1"/>
      <c r="M31" s="1"/>
      <c r="N31" s="1"/>
      <c r="O31" s="1"/>
      <c r="P31" s="1"/>
      <c r="Q31" s="1"/>
      <c r="R31" s="1"/>
    </row>
    <row r="32" spans="1:18" ht="14.4" x14ac:dyDescent="0.3">
      <c r="A32" s="97" t="s">
        <v>155</v>
      </c>
      <c r="B32" s="86" t="str">
        <f>HYPERLINK("https://learninglab.usgbc.org/module/14132/13041","Spanish")</f>
        <v>Spanish</v>
      </c>
      <c r="C32" s="70" t="s">
        <v>28</v>
      </c>
      <c r="D32" s="14"/>
      <c r="E32" s="14"/>
      <c r="F32" s="14"/>
      <c r="G32" s="14"/>
      <c r="H32" s="14"/>
      <c r="I32" s="14"/>
      <c r="J32" s="8" t="s">
        <v>156</v>
      </c>
      <c r="K32" s="1"/>
      <c r="L32" s="1"/>
      <c r="M32" s="19"/>
      <c r="N32" s="1"/>
      <c r="O32" s="1"/>
      <c r="P32" s="1"/>
      <c r="Q32" s="1"/>
      <c r="R32" s="1"/>
    </row>
    <row r="33" spans="1:18" ht="14.4" x14ac:dyDescent="0.3">
      <c r="A33" s="97" t="s">
        <v>157</v>
      </c>
      <c r="B33" s="86" t="str">
        <f>HYPERLINK("https://learninglab.usgbc.org/module/1412/1411\","Spanish")</f>
        <v>Spanish</v>
      </c>
      <c r="C33" s="70" t="s">
        <v>28</v>
      </c>
      <c r="D33" s="25" t="s">
        <v>13</v>
      </c>
      <c r="E33" s="25" t="s">
        <v>13</v>
      </c>
      <c r="F33" s="14"/>
      <c r="G33" s="14"/>
      <c r="H33" s="14"/>
      <c r="I33" s="14"/>
      <c r="J33" s="8" t="s">
        <v>158</v>
      </c>
      <c r="K33" s="1"/>
      <c r="L33" s="1"/>
      <c r="M33" s="19"/>
      <c r="N33" s="1"/>
      <c r="O33" s="1"/>
      <c r="P33" s="1"/>
      <c r="Q33" s="1"/>
      <c r="R33" s="1"/>
    </row>
    <row r="34" spans="1:18" ht="28.8" x14ac:dyDescent="0.3">
      <c r="A34" s="97" t="s">
        <v>160</v>
      </c>
      <c r="B34" s="86" t="str">
        <f>HYPERLINK("https://learninglab.usgbc.org/module/746/686","Spanish")</f>
        <v>Spanish</v>
      </c>
      <c r="C34" s="70" t="s">
        <v>28</v>
      </c>
      <c r="D34" s="25" t="s">
        <v>13</v>
      </c>
      <c r="E34" s="25" t="s">
        <v>13</v>
      </c>
      <c r="F34" s="14"/>
      <c r="G34" s="14"/>
      <c r="H34" s="14"/>
      <c r="I34" s="25" t="s">
        <v>13</v>
      </c>
      <c r="J34" s="8"/>
      <c r="K34" s="1"/>
      <c r="L34" s="1"/>
      <c r="M34" s="19"/>
      <c r="N34" s="1"/>
      <c r="O34" s="1"/>
      <c r="P34" s="1"/>
      <c r="Q34" s="1"/>
      <c r="R34" s="1"/>
    </row>
    <row r="35" spans="1:18" ht="14.4" x14ac:dyDescent="0.3">
      <c r="A35" s="97" t="s">
        <v>161</v>
      </c>
      <c r="B35" s="86" t="str">
        <f>HYPERLINK("https://learninglab.usgbc.org/module/746/689","Spanish")</f>
        <v>Spanish</v>
      </c>
      <c r="C35" s="70" t="s">
        <v>28</v>
      </c>
      <c r="D35" s="25" t="s">
        <v>13</v>
      </c>
      <c r="E35" s="25" t="s">
        <v>13</v>
      </c>
      <c r="F35" s="25" t="s">
        <v>13</v>
      </c>
      <c r="G35" s="14"/>
      <c r="H35" s="14"/>
      <c r="I35" s="14"/>
      <c r="J35" s="27" t="s">
        <v>162</v>
      </c>
      <c r="K35" s="1"/>
      <c r="L35" s="1"/>
      <c r="M35" s="19"/>
      <c r="N35" s="1"/>
      <c r="O35" s="1"/>
      <c r="P35" s="1"/>
      <c r="Q35" s="1"/>
      <c r="R35" s="1"/>
    </row>
    <row r="36" spans="1:18" ht="28.8" x14ac:dyDescent="0.3">
      <c r="A36" s="97" t="s">
        <v>163</v>
      </c>
      <c r="B36" s="86" t="str">
        <f>HYPERLINK("https://learninglab.usgbc.org/module/746/721","Spanish")</f>
        <v>Spanish</v>
      </c>
      <c r="C36" s="70" t="s">
        <v>28</v>
      </c>
      <c r="D36" s="25" t="s">
        <v>13</v>
      </c>
      <c r="E36" s="25" t="s">
        <v>13</v>
      </c>
      <c r="F36" s="14"/>
      <c r="G36" s="14"/>
      <c r="H36" s="14"/>
      <c r="I36" s="25" t="s">
        <v>13</v>
      </c>
      <c r="J36" s="8" t="s">
        <v>164</v>
      </c>
      <c r="K36" s="1"/>
      <c r="L36" s="1"/>
      <c r="M36" s="19"/>
      <c r="N36" s="1"/>
      <c r="O36" s="1"/>
      <c r="P36" s="1"/>
      <c r="Q36" s="1"/>
      <c r="R36" s="1"/>
    </row>
    <row r="37" spans="1:18" s="64" customFormat="1" ht="14.4" x14ac:dyDescent="0.3">
      <c r="A37" s="104" t="s">
        <v>165</v>
      </c>
      <c r="B37" s="88" t="str">
        <f>HYPERLINK("https://learninglab.usgbc.org/module/746/775","Spanish")</f>
        <v>Spanish</v>
      </c>
      <c r="C37" s="82" t="s">
        <v>28</v>
      </c>
      <c r="D37" s="23" t="s">
        <v>13</v>
      </c>
      <c r="E37" s="23" t="s">
        <v>13</v>
      </c>
      <c r="F37" s="23" t="s">
        <v>13</v>
      </c>
      <c r="G37" s="23" t="s">
        <v>13</v>
      </c>
      <c r="H37" s="23" t="s">
        <v>13</v>
      </c>
      <c r="I37" s="23" t="s">
        <v>13</v>
      </c>
      <c r="J37" s="77"/>
      <c r="K37" s="63"/>
      <c r="L37" s="63"/>
      <c r="M37" s="23"/>
      <c r="N37" s="63"/>
      <c r="O37" s="63"/>
      <c r="P37" s="63"/>
      <c r="Q37" s="63"/>
      <c r="R37" s="63"/>
    </row>
    <row r="38" spans="1:18" s="43" customFormat="1" ht="14.4" x14ac:dyDescent="0.3">
      <c r="A38" s="105" t="s">
        <v>19</v>
      </c>
      <c r="B38" s="84"/>
      <c r="C38" s="94" t="s">
        <v>25</v>
      </c>
      <c r="D38" s="95"/>
      <c r="E38" s="40"/>
      <c r="F38" s="40"/>
      <c r="G38" s="41"/>
      <c r="H38" s="41"/>
      <c r="I38" s="41" t="s">
        <v>13</v>
      </c>
      <c r="J38" s="46"/>
      <c r="K38" s="50"/>
      <c r="L38" s="108"/>
      <c r="M38" s="108"/>
      <c r="N38" s="108"/>
      <c r="O38" s="108"/>
      <c r="P38" s="108"/>
      <c r="Q38" s="108"/>
      <c r="R38" s="108"/>
    </row>
    <row r="39" spans="1:18" s="43" customFormat="1" ht="14.4" x14ac:dyDescent="0.3">
      <c r="A39" s="105" t="s">
        <v>27</v>
      </c>
      <c r="B39" s="84"/>
      <c r="C39" s="73" t="s">
        <v>28</v>
      </c>
      <c r="D39" s="39" t="s">
        <v>13</v>
      </c>
      <c r="E39" s="93"/>
      <c r="F39" s="40"/>
      <c r="G39" s="41"/>
      <c r="H39" s="41"/>
      <c r="I39" s="41"/>
      <c r="J39" s="46"/>
      <c r="K39" s="50"/>
      <c r="L39" s="108"/>
      <c r="M39" s="108"/>
      <c r="N39" s="108"/>
      <c r="O39" s="108"/>
      <c r="P39" s="108"/>
      <c r="Q39" s="108"/>
      <c r="R39" s="108"/>
    </row>
    <row r="40" spans="1:18" s="43" customFormat="1" ht="28.8" x14ac:dyDescent="0.3">
      <c r="A40" s="99" t="s">
        <v>67</v>
      </c>
      <c r="B40" s="84"/>
      <c r="C40" s="73" t="s">
        <v>28</v>
      </c>
      <c r="D40" s="40"/>
      <c r="E40" s="39" t="s">
        <v>13</v>
      </c>
      <c r="F40" s="40"/>
      <c r="G40" s="40"/>
      <c r="H40" s="40"/>
      <c r="I40" s="40"/>
      <c r="J40" s="46"/>
      <c r="K40" s="50"/>
      <c r="L40" s="109"/>
      <c r="M40" s="109"/>
      <c r="N40" s="109"/>
      <c r="O40" s="109"/>
      <c r="P40" s="109"/>
      <c r="Q40" s="109"/>
      <c r="R40" s="109"/>
    </row>
    <row r="41" spans="1:18" s="43" customFormat="1" ht="28.8" x14ac:dyDescent="0.3">
      <c r="A41" s="99" t="s">
        <v>69</v>
      </c>
      <c r="B41" s="84"/>
      <c r="C41" s="73" t="s">
        <v>28</v>
      </c>
      <c r="D41" s="39" t="s">
        <v>13</v>
      </c>
      <c r="E41" s="39" t="s">
        <v>13</v>
      </c>
      <c r="F41" s="39" t="s">
        <v>13</v>
      </c>
      <c r="G41" s="40"/>
      <c r="H41" s="40"/>
      <c r="I41" s="39" t="s">
        <v>13</v>
      </c>
      <c r="J41" s="46"/>
      <c r="K41" s="50"/>
      <c r="L41" s="109"/>
      <c r="M41" s="109"/>
      <c r="N41" s="109"/>
      <c r="O41" s="109"/>
      <c r="P41" s="109"/>
      <c r="Q41" s="109"/>
      <c r="R41" s="109"/>
    </row>
    <row r="42" spans="1:18" s="43" customFormat="1" ht="28.8" x14ac:dyDescent="0.3">
      <c r="A42" s="99" t="s">
        <v>86</v>
      </c>
      <c r="B42" s="84"/>
      <c r="C42" s="73" t="s">
        <v>28</v>
      </c>
      <c r="D42" s="39" t="s">
        <v>13</v>
      </c>
      <c r="E42" s="40"/>
      <c r="F42" s="40"/>
      <c r="G42" s="40"/>
      <c r="H42" s="40"/>
      <c r="I42" s="40"/>
      <c r="J42" s="46"/>
      <c r="K42" s="50"/>
      <c r="L42" s="109"/>
      <c r="M42" s="109"/>
      <c r="N42" s="109"/>
      <c r="O42" s="109"/>
      <c r="P42" s="109"/>
      <c r="Q42" s="109"/>
      <c r="R42" s="109"/>
    </row>
    <row r="43" spans="1:18" s="43" customFormat="1" ht="14.4" x14ac:dyDescent="0.3">
      <c r="A43" s="99" t="s">
        <v>89</v>
      </c>
      <c r="B43" s="84"/>
      <c r="C43" s="73" t="s">
        <v>28</v>
      </c>
      <c r="D43" s="39" t="s">
        <v>13</v>
      </c>
      <c r="E43" s="40"/>
      <c r="F43" s="40"/>
      <c r="G43" s="40"/>
      <c r="H43" s="40"/>
      <c r="I43" s="40"/>
      <c r="J43" s="46"/>
      <c r="K43" s="50"/>
      <c r="L43" s="109"/>
      <c r="M43" s="109"/>
      <c r="N43" s="109"/>
      <c r="O43" s="109"/>
      <c r="P43" s="109"/>
      <c r="Q43" s="109"/>
      <c r="R43" s="109"/>
    </row>
    <row r="44" spans="1:18" s="43" customFormat="1" ht="28.8" x14ac:dyDescent="0.3">
      <c r="A44" s="99" t="s">
        <v>91</v>
      </c>
      <c r="B44" s="84"/>
      <c r="C44" s="73" t="s">
        <v>28</v>
      </c>
      <c r="D44" s="40"/>
      <c r="E44" s="40"/>
      <c r="F44" s="40"/>
      <c r="G44" s="40"/>
      <c r="H44" s="40"/>
      <c r="I44" s="39" t="s">
        <v>13</v>
      </c>
      <c r="J44" s="46"/>
      <c r="K44" s="50"/>
      <c r="L44" s="109"/>
      <c r="M44" s="109"/>
      <c r="N44" s="109"/>
      <c r="O44" s="109"/>
      <c r="P44" s="109"/>
      <c r="Q44" s="109"/>
      <c r="R44" s="109"/>
    </row>
    <row r="45" spans="1:18" s="43" customFormat="1" ht="14.4" x14ac:dyDescent="0.3">
      <c r="A45" s="99" t="s">
        <v>166</v>
      </c>
      <c r="B45" s="84"/>
      <c r="C45" s="73" t="s">
        <v>28</v>
      </c>
      <c r="D45" s="40"/>
      <c r="E45" s="39" t="s">
        <v>13</v>
      </c>
      <c r="F45" s="39" t="s">
        <v>13</v>
      </c>
      <c r="G45" s="40"/>
      <c r="H45" s="40"/>
      <c r="I45" s="40"/>
      <c r="J45" s="46"/>
      <c r="K45" s="50"/>
      <c r="L45" s="109"/>
      <c r="M45" s="109"/>
      <c r="N45" s="109"/>
      <c r="O45" s="109"/>
      <c r="P45" s="109"/>
      <c r="Q45" s="109"/>
      <c r="R45" s="109"/>
    </row>
    <row r="46" spans="1:18" s="43" customFormat="1" ht="14.4" x14ac:dyDescent="0.3">
      <c r="A46" s="99" t="s">
        <v>167</v>
      </c>
      <c r="B46" s="84"/>
      <c r="C46" s="73" t="s">
        <v>28</v>
      </c>
      <c r="D46" s="39" t="s">
        <v>13</v>
      </c>
      <c r="E46" s="39" t="s">
        <v>13</v>
      </c>
      <c r="F46" s="40"/>
      <c r="G46" s="40"/>
      <c r="H46" s="40"/>
      <c r="I46" s="39" t="s">
        <v>13</v>
      </c>
      <c r="J46" s="46"/>
      <c r="K46" s="50"/>
      <c r="L46" s="109"/>
      <c r="M46" s="109"/>
      <c r="N46" s="109"/>
      <c r="O46" s="109"/>
      <c r="P46" s="109"/>
      <c r="Q46" s="109"/>
      <c r="R46" s="109"/>
    </row>
    <row r="47" spans="1:18" s="43" customFormat="1" ht="14.4" x14ac:dyDescent="0.3">
      <c r="A47" s="99" t="s">
        <v>168</v>
      </c>
      <c r="B47" s="84"/>
      <c r="C47" s="73" t="s">
        <v>28</v>
      </c>
      <c r="D47" s="39" t="s">
        <v>13</v>
      </c>
      <c r="E47" s="40"/>
      <c r="F47" s="39" t="s">
        <v>13</v>
      </c>
      <c r="G47" s="40"/>
      <c r="H47" s="40"/>
      <c r="I47" s="39" t="s">
        <v>13</v>
      </c>
      <c r="J47" s="46"/>
      <c r="K47" s="50"/>
      <c r="L47" s="109"/>
      <c r="M47" s="109"/>
      <c r="N47" s="109"/>
      <c r="O47" s="109"/>
      <c r="P47" s="109"/>
      <c r="Q47" s="109"/>
      <c r="R47" s="109"/>
    </row>
    <row r="48" spans="1:18" s="43" customFormat="1" ht="14.4" x14ac:dyDescent="0.3">
      <c r="A48" s="99" t="s">
        <v>169</v>
      </c>
      <c r="B48" s="84"/>
      <c r="C48" s="73" t="s">
        <v>28</v>
      </c>
      <c r="D48" s="39" t="s">
        <v>13</v>
      </c>
      <c r="E48" s="39" t="s">
        <v>13</v>
      </c>
      <c r="F48" s="39" t="s">
        <v>13</v>
      </c>
      <c r="G48" s="40"/>
      <c r="H48" s="40"/>
      <c r="I48" s="39" t="s">
        <v>13</v>
      </c>
      <c r="J48" s="46"/>
      <c r="K48" s="50"/>
      <c r="L48" s="109"/>
      <c r="M48" s="109"/>
      <c r="N48" s="109"/>
      <c r="O48" s="109"/>
      <c r="P48" s="109"/>
      <c r="Q48" s="109"/>
      <c r="R48" s="109"/>
    </row>
    <row r="49" spans="1:18" s="43" customFormat="1" ht="14.4" x14ac:dyDescent="0.3">
      <c r="A49" s="99" t="s">
        <v>170</v>
      </c>
      <c r="B49" s="84"/>
      <c r="C49" s="73" t="s">
        <v>28</v>
      </c>
      <c r="D49" s="39" t="s">
        <v>13</v>
      </c>
      <c r="E49" s="39" t="s">
        <v>13</v>
      </c>
      <c r="F49" s="39" t="s">
        <v>13</v>
      </c>
      <c r="G49" s="40"/>
      <c r="H49" s="40"/>
      <c r="I49" s="39" t="s">
        <v>13</v>
      </c>
      <c r="J49" s="46"/>
      <c r="K49" s="50"/>
      <c r="L49" s="109"/>
      <c r="M49" s="109"/>
      <c r="N49" s="109"/>
      <c r="O49" s="109"/>
      <c r="P49" s="109"/>
      <c r="Q49" s="109"/>
      <c r="R49" s="109"/>
    </row>
    <row r="50" spans="1:18" s="43" customFormat="1" ht="14.4" x14ac:dyDescent="0.3">
      <c r="A50" s="99" t="s">
        <v>171</v>
      </c>
      <c r="B50" s="84"/>
      <c r="C50" s="73" t="s">
        <v>28</v>
      </c>
      <c r="D50" s="40"/>
      <c r="E50" s="39" t="s">
        <v>13</v>
      </c>
      <c r="F50" s="39" t="s">
        <v>13</v>
      </c>
      <c r="G50" s="40"/>
      <c r="H50" s="40"/>
      <c r="I50" s="39" t="s">
        <v>13</v>
      </c>
      <c r="J50" s="76"/>
      <c r="K50" s="50"/>
      <c r="L50" s="109"/>
      <c r="M50" s="109"/>
      <c r="N50" s="109"/>
      <c r="O50" s="109"/>
      <c r="P50" s="109"/>
      <c r="Q50" s="109"/>
      <c r="R50" s="109"/>
    </row>
    <row r="51" spans="1:18" ht="14.4" x14ac:dyDescent="0.3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8.8" x14ac:dyDescent="0.3">
      <c r="A52" s="101" t="s">
        <v>288</v>
      </c>
      <c r="B52" s="24"/>
      <c r="C52" s="2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4" x14ac:dyDescent="0.3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.4" x14ac:dyDescent="0.3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4" x14ac:dyDescent="0.3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4" x14ac:dyDescent="0.3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4" x14ac:dyDescent="0.3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4" x14ac:dyDescent="0.3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4" x14ac:dyDescent="0.3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4" x14ac:dyDescent="0.3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4" x14ac:dyDescent="0.3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4" x14ac:dyDescent="0.3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4" x14ac:dyDescent="0.3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4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4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4" x14ac:dyDescent="0.3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4" x14ac:dyDescent="0.3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4" x14ac:dyDescent="0.3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.4" x14ac:dyDescent="0.3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4" x14ac:dyDescent="0.3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4" x14ac:dyDescent="0.3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4" x14ac:dyDescent="0.3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4" x14ac:dyDescent="0.3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4" x14ac:dyDescent="0.3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4" x14ac:dyDescent="0.3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4" x14ac:dyDescent="0.3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4" x14ac:dyDescent="0.3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4" x14ac:dyDescent="0.3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4" x14ac:dyDescent="0.3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4" x14ac:dyDescent="0.3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4" x14ac:dyDescent="0.3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4" x14ac:dyDescent="0.3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4" x14ac:dyDescent="0.3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4" x14ac:dyDescent="0.3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4" x14ac:dyDescent="0.3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4" x14ac:dyDescent="0.3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4" x14ac:dyDescent="0.3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4" x14ac:dyDescent="0.3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4" x14ac:dyDescent="0.3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4" x14ac:dyDescent="0.3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4" x14ac:dyDescent="0.3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4" x14ac:dyDescent="0.3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4" x14ac:dyDescent="0.3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4" x14ac:dyDescent="0.3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4" x14ac:dyDescent="0.3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4" x14ac:dyDescent="0.3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4" x14ac:dyDescent="0.3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4" x14ac:dyDescent="0.3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4" x14ac:dyDescent="0.3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4" x14ac:dyDescent="0.3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4" x14ac:dyDescent="0.3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4" x14ac:dyDescent="0.3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4" x14ac:dyDescent="0.3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4" x14ac:dyDescent="0.3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4" x14ac:dyDescent="0.3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4" x14ac:dyDescent="0.3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4" x14ac:dyDescent="0.3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4" x14ac:dyDescent="0.3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4" x14ac:dyDescent="0.3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4.4" x14ac:dyDescent="0.3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4" x14ac:dyDescent="0.3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4.4" x14ac:dyDescent="0.3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4" x14ac:dyDescent="0.3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4.4" x14ac:dyDescent="0.3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4.4" x14ac:dyDescent="0.3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4.4" x14ac:dyDescent="0.3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4" x14ac:dyDescent="0.3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4.4" x14ac:dyDescent="0.3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4.4" x14ac:dyDescent="0.3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4.4" x14ac:dyDescent="0.3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4.4" x14ac:dyDescent="0.3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4.4" x14ac:dyDescent="0.3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4.4" x14ac:dyDescent="0.3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4.4" x14ac:dyDescent="0.3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4.4" x14ac:dyDescent="0.3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4.4" x14ac:dyDescent="0.3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4.4" x14ac:dyDescent="0.3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4.4" x14ac:dyDescent="0.3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4.4" x14ac:dyDescent="0.3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4.4" x14ac:dyDescent="0.3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4.4" x14ac:dyDescent="0.3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4.4" x14ac:dyDescent="0.3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4.4" x14ac:dyDescent="0.3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4.4" x14ac:dyDescent="0.3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4.4" x14ac:dyDescent="0.3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4.4" x14ac:dyDescent="0.3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4.4" x14ac:dyDescent="0.3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4.4" x14ac:dyDescent="0.3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4.4" x14ac:dyDescent="0.3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4.4" x14ac:dyDescent="0.3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4.4" x14ac:dyDescent="0.3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4.4" x14ac:dyDescent="0.3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4.4" x14ac:dyDescent="0.3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4.4" x14ac:dyDescent="0.3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4.4" x14ac:dyDescent="0.3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4.4" x14ac:dyDescent="0.3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4.4" x14ac:dyDescent="0.3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4.4" x14ac:dyDescent="0.3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4.4" x14ac:dyDescent="0.3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4.4" x14ac:dyDescent="0.3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4.4" x14ac:dyDescent="0.3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4.4" x14ac:dyDescent="0.3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4.4" x14ac:dyDescent="0.3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4.4" x14ac:dyDescent="0.3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4.4" x14ac:dyDescent="0.3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4.4" x14ac:dyDescent="0.3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4.4" x14ac:dyDescent="0.3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4.4" x14ac:dyDescent="0.3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4.4" x14ac:dyDescent="0.3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4.4" x14ac:dyDescent="0.3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4.4" x14ac:dyDescent="0.3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4.4" x14ac:dyDescent="0.3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4.4" x14ac:dyDescent="0.3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4.4" x14ac:dyDescent="0.3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4.4" x14ac:dyDescent="0.3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4.4" x14ac:dyDescent="0.3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4.4" x14ac:dyDescent="0.3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4.4" x14ac:dyDescent="0.3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4.4" x14ac:dyDescent="0.3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4.4" x14ac:dyDescent="0.3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4.4" x14ac:dyDescent="0.3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4.4" x14ac:dyDescent="0.3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4.4" x14ac:dyDescent="0.3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4.4" x14ac:dyDescent="0.3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4.4" x14ac:dyDescent="0.3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4.4" x14ac:dyDescent="0.3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4.4" x14ac:dyDescent="0.3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4.4" x14ac:dyDescent="0.3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4.4" x14ac:dyDescent="0.3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4.4" x14ac:dyDescent="0.3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4.4" x14ac:dyDescent="0.3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4.4" x14ac:dyDescent="0.3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4.4" x14ac:dyDescent="0.3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4.4" x14ac:dyDescent="0.3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4.4" x14ac:dyDescent="0.3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4.4" x14ac:dyDescent="0.3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4.4" x14ac:dyDescent="0.3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4.4" x14ac:dyDescent="0.3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4.4" x14ac:dyDescent="0.3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4.4" x14ac:dyDescent="0.3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4.4" x14ac:dyDescent="0.3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4.4" x14ac:dyDescent="0.3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4.4" x14ac:dyDescent="0.3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4.4" x14ac:dyDescent="0.3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4.4" x14ac:dyDescent="0.3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4.4" x14ac:dyDescent="0.3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4.4" x14ac:dyDescent="0.3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4.4" x14ac:dyDescent="0.3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4.4" x14ac:dyDescent="0.3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4.4" x14ac:dyDescent="0.3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4.4" x14ac:dyDescent="0.3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4.4" x14ac:dyDescent="0.3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4.4" x14ac:dyDescent="0.3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4.4" x14ac:dyDescent="0.3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4.4" x14ac:dyDescent="0.3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4.4" x14ac:dyDescent="0.3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4.4" x14ac:dyDescent="0.3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4.4" x14ac:dyDescent="0.3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4.4" x14ac:dyDescent="0.3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4.4" x14ac:dyDescent="0.3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4.4" x14ac:dyDescent="0.3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4" x14ac:dyDescent="0.3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4.4" x14ac:dyDescent="0.3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4.4" x14ac:dyDescent="0.3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4.4" x14ac:dyDescent="0.3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4.4" x14ac:dyDescent="0.3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4.4" x14ac:dyDescent="0.3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.4" x14ac:dyDescent="0.3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4" x14ac:dyDescent="0.3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4.4" x14ac:dyDescent="0.3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4" x14ac:dyDescent="0.3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4.4" x14ac:dyDescent="0.3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4.4" x14ac:dyDescent="0.3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4.4" x14ac:dyDescent="0.3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4.4" x14ac:dyDescent="0.3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4.4" x14ac:dyDescent="0.3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4.4" x14ac:dyDescent="0.3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4.4" x14ac:dyDescent="0.3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4.4" x14ac:dyDescent="0.3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4.4" x14ac:dyDescent="0.3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4.4" x14ac:dyDescent="0.3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4.4" x14ac:dyDescent="0.3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4.4" x14ac:dyDescent="0.3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4.4" x14ac:dyDescent="0.3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4.4" x14ac:dyDescent="0.3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4.4" x14ac:dyDescent="0.3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4.4" x14ac:dyDescent="0.3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4.4" x14ac:dyDescent="0.3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4.4" x14ac:dyDescent="0.3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4.4" x14ac:dyDescent="0.3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4.4" x14ac:dyDescent="0.3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4.4" x14ac:dyDescent="0.3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4.4" x14ac:dyDescent="0.3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4.4" x14ac:dyDescent="0.3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4.4" x14ac:dyDescent="0.3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4.4" x14ac:dyDescent="0.3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4.4" x14ac:dyDescent="0.3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4.4" x14ac:dyDescent="0.3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4.4" x14ac:dyDescent="0.3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4.4" x14ac:dyDescent="0.3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4.4" x14ac:dyDescent="0.3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4.4" x14ac:dyDescent="0.3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4.4" x14ac:dyDescent="0.3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4.4" x14ac:dyDescent="0.3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4.4" x14ac:dyDescent="0.3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4.4" x14ac:dyDescent="0.3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4.4" x14ac:dyDescent="0.3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4.4" x14ac:dyDescent="0.3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4.4" x14ac:dyDescent="0.3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4.4" x14ac:dyDescent="0.3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4.4" x14ac:dyDescent="0.3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4.4" x14ac:dyDescent="0.3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4.4" x14ac:dyDescent="0.3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4.4" x14ac:dyDescent="0.3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4.4" x14ac:dyDescent="0.3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4.4" x14ac:dyDescent="0.3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4.4" x14ac:dyDescent="0.3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4.4" x14ac:dyDescent="0.3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4.4" x14ac:dyDescent="0.3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4.4" x14ac:dyDescent="0.3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4.4" x14ac:dyDescent="0.3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4.4" x14ac:dyDescent="0.3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4.4" x14ac:dyDescent="0.3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4.4" x14ac:dyDescent="0.3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4.4" x14ac:dyDescent="0.3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4.4" x14ac:dyDescent="0.3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4.4" x14ac:dyDescent="0.3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4.4" x14ac:dyDescent="0.3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4.4" x14ac:dyDescent="0.3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4.4" x14ac:dyDescent="0.3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4.4" x14ac:dyDescent="0.3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4.4" x14ac:dyDescent="0.3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4.4" x14ac:dyDescent="0.3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4.4" x14ac:dyDescent="0.3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4.4" x14ac:dyDescent="0.3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4.4" x14ac:dyDescent="0.3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4.4" x14ac:dyDescent="0.3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4.4" x14ac:dyDescent="0.3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4.4" x14ac:dyDescent="0.3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4.4" x14ac:dyDescent="0.3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4.4" x14ac:dyDescent="0.3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4.4" x14ac:dyDescent="0.3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4.4" x14ac:dyDescent="0.3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4.4" x14ac:dyDescent="0.3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4.4" x14ac:dyDescent="0.3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4.4" x14ac:dyDescent="0.3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4.4" x14ac:dyDescent="0.3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4.4" x14ac:dyDescent="0.3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4.4" x14ac:dyDescent="0.3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4.4" x14ac:dyDescent="0.3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4.4" x14ac:dyDescent="0.3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4.4" x14ac:dyDescent="0.3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4.4" x14ac:dyDescent="0.3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4.4" x14ac:dyDescent="0.3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4.4" x14ac:dyDescent="0.3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4.4" x14ac:dyDescent="0.3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4.4" x14ac:dyDescent="0.3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4.4" x14ac:dyDescent="0.3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4.4" x14ac:dyDescent="0.3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4.4" x14ac:dyDescent="0.3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4.4" x14ac:dyDescent="0.3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4.4" x14ac:dyDescent="0.3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4.4" x14ac:dyDescent="0.3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4.4" x14ac:dyDescent="0.3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4.4" x14ac:dyDescent="0.3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4.4" x14ac:dyDescent="0.3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4.4" x14ac:dyDescent="0.3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4.4" x14ac:dyDescent="0.3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4.4" x14ac:dyDescent="0.3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4.4" x14ac:dyDescent="0.3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4.4" x14ac:dyDescent="0.3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4.4" x14ac:dyDescent="0.3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4.4" x14ac:dyDescent="0.3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4.4" x14ac:dyDescent="0.3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4.4" x14ac:dyDescent="0.3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4.4" x14ac:dyDescent="0.3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4.4" x14ac:dyDescent="0.3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4.4" x14ac:dyDescent="0.3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4.4" x14ac:dyDescent="0.3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4.4" x14ac:dyDescent="0.3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4.4" x14ac:dyDescent="0.3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4.4" x14ac:dyDescent="0.3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4.4" x14ac:dyDescent="0.3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4.4" x14ac:dyDescent="0.3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4.4" x14ac:dyDescent="0.3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4.4" x14ac:dyDescent="0.3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4.4" x14ac:dyDescent="0.3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4.4" x14ac:dyDescent="0.3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4.4" x14ac:dyDescent="0.3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4.4" x14ac:dyDescent="0.3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4.4" x14ac:dyDescent="0.3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4.4" x14ac:dyDescent="0.3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4.4" x14ac:dyDescent="0.3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4.4" x14ac:dyDescent="0.3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4.4" x14ac:dyDescent="0.3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4.4" x14ac:dyDescent="0.3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4.4" x14ac:dyDescent="0.3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4.4" x14ac:dyDescent="0.3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4.4" x14ac:dyDescent="0.3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4.4" x14ac:dyDescent="0.3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4.4" x14ac:dyDescent="0.3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4.4" x14ac:dyDescent="0.3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4.4" x14ac:dyDescent="0.3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4.4" x14ac:dyDescent="0.3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4.4" x14ac:dyDescent="0.3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4.4" x14ac:dyDescent="0.3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4.4" x14ac:dyDescent="0.3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4.4" x14ac:dyDescent="0.3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4.4" x14ac:dyDescent="0.3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4.4" x14ac:dyDescent="0.3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4.4" x14ac:dyDescent="0.3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4.4" x14ac:dyDescent="0.3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4.4" x14ac:dyDescent="0.3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4.4" x14ac:dyDescent="0.3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4.4" x14ac:dyDescent="0.3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4.4" x14ac:dyDescent="0.3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4.4" x14ac:dyDescent="0.3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4.4" x14ac:dyDescent="0.3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4.4" x14ac:dyDescent="0.3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4.4" x14ac:dyDescent="0.3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4.4" x14ac:dyDescent="0.3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4.4" x14ac:dyDescent="0.3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4.4" x14ac:dyDescent="0.3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4.4" x14ac:dyDescent="0.3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4.4" x14ac:dyDescent="0.3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4.4" x14ac:dyDescent="0.3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4.4" x14ac:dyDescent="0.3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4.4" x14ac:dyDescent="0.3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4.4" x14ac:dyDescent="0.3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4.4" x14ac:dyDescent="0.3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4.4" x14ac:dyDescent="0.3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4.4" x14ac:dyDescent="0.3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4.4" x14ac:dyDescent="0.3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4.4" x14ac:dyDescent="0.3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4.4" x14ac:dyDescent="0.3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4.4" x14ac:dyDescent="0.3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4.4" x14ac:dyDescent="0.3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4.4" x14ac:dyDescent="0.3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4.4" x14ac:dyDescent="0.3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4.4" x14ac:dyDescent="0.3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4.4" x14ac:dyDescent="0.3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4.4" x14ac:dyDescent="0.3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4.4" x14ac:dyDescent="0.3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4.4" x14ac:dyDescent="0.3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4.4" x14ac:dyDescent="0.3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4.4" x14ac:dyDescent="0.3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4.4" x14ac:dyDescent="0.3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4.4" x14ac:dyDescent="0.3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4.4" x14ac:dyDescent="0.3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4.4" x14ac:dyDescent="0.3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4.4" x14ac:dyDescent="0.3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4.4" x14ac:dyDescent="0.3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4.4" x14ac:dyDescent="0.3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4.4" x14ac:dyDescent="0.3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4.4" x14ac:dyDescent="0.3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4.4" x14ac:dyDescent="0.3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4.4" x14ac:dyDescent="0.3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4.4" x14ac:dyDescent="0.3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4.4" x14ac:dyDescent="0.3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4.4" x14ac:dyDescent="0.3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4.4" x14ac:dyDescent="0.3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4.4" x14ac:dyDescent="0.3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4.4" x14ac:dyDescent="0.3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4.4" x14ac:dyDescent="0.3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4.4" x14ac:dyDescent="0.3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4.4" x14ac:dyDescent="0.3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4.4" x14ac:dyDescent="0.3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4.4" x14ac:dyDescent="0.3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4.4" x14ac:dyDescent="0.3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4.4" x14ac:dyDescent="0.3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4.4" x14ac:dyDescent="0.3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4.4" x14ac:dyDescent="0.3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4.4" x14ac:dyDescent="0.3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4.4" x14ac:dyDescent="0.3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4.4" x14ac:dyDescent="0.3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4.4" x14ac:dyDescent="0.3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4.4" x14ac:dyDescent="0.3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4.4" x14ac:dyDescent="0.3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4.4" x14ac:dyDescent="0.3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4.4" x14ac:dyDescent="0.3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4.4" x14ac:dyDescent="0.3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4.4" x14ac:dyDescent="0.3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4.4" x14ac:dyDescent="0.3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4.4" x14ac:dyDescent="0.3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4.4" x14ac:dyDescent="0.3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4" x14ac:dyDescent="0.3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4.4" x14ac:dyDescent="0.3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4.4" x14ac:dyDescent="0.3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4.4" x14ac:dyDescent="0.3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4.4" x14ac:dyDescent="0.3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4.4" x14ac:dyDescent="0.3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4.4" x14ac:dyDescent="0.3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4.4" x14ac:dyDescent="0.3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4.4" x14ac:dyDescent="0.3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4.4" x14ac:dyDescent="0.3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4.4" x14ac:dyDescent="0.3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4.4" x14ac:dyDescent="0.3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4.4" x14ac:dyDescent="0.3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4.4" x14ac:dyDescent="0.3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4.4" x14ac:dyDescent="0.3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4.4" x14ac:dyDescent="0.3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4.4" x14ac:dyDescent="0.3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4.4" x14ac:dyDescent="0.3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4.4" x14ac:dyDescent="0.3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4.4" x14ac:dyDescent="0.3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4.4" x14ac:dyDescent="0.3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4.4" x14ac:dyDescent="0.3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4.4" x14ac:dyDescent="0.3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4.4" x14ac:dyDescent="0.3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4.4" x14ac:dyDescent="0.3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4.4" x14ac:dyDescent="0.3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4.4" x14ac:dyDescent="0.3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4.4" x14ac:dyDescent="0.3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4.4" x14ac:dyDescent="0.3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4.4" x14ac:dyDescent="0.3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4.4" x14ac:dyDescent="0.3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4.4" x14ac:dyDescent="0.3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4.4" x14ac:dyDescent="0.3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4.4" x14ac:dyDescent="0.3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4.4" x14ac:dyDescent="0.3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4.4" x14ac:dyDescent="0.3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4.4" x14ac:dyDescent="0.3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4.4" x14ac:dyDescent="0.3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4.4" x14ac:dyDescent="0.3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4.4" x14ac:dyDescent="0.3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4.4" x14ac:dyDescent="0.3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4.4" x14ac:dyDescent="0.3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4.4" x14ac:dyDescent="0.3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4.4" x14ac:dyDescent="0.3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4.4" x14ac:dyDescent="0.3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4.4" x14ac:dyDescent="0.3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4.4" x14ac:dyDescent="0.3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4.4" x14ac:dyDescent="0.3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4.4" x14ac:dyDescent="0.3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4.4" x14ac:dyDescent="0.3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4.4" x14ac:dyDescent="0.3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4.4" x14ac:dyDescent="0.3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4.4" x14ac:dyDescent="0.3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4.4" x14ac:dyDescent="0.3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4.4" x14ac:dyDescent="0.3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4.4" x14ac:dyDescent="0.3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4.4" x14ac:dyDescent="0.3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4.4" x14ac:dyDescent="0.3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4.4" x14ac:dyDescent="0.3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4.4" x14ac:dyDescent="0.3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4.4" x14ac:dyDescent="0.3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4.4" x14ac:dyDescent="0.3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4.4" x14ac:dyDescent="0.3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4.4" x14ac:dyDescent="0.3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4.4" x14ac:dyDescent="0.3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4.4" x14ac:dyDescent="0.3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4.4" x14ac:dyDescent="0.3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4.4" x14ac:dyDescent="0.3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4.4" x14ac:dyDescent="0.3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4.4" x14ac:dyDescent="0.3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4.4" x14ac:dyDescent="0.3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4.4" x14ac:dyDescent="0.3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4.4" x14ac:dyDescent="0.3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4.4" x14ac:dyDescent="0.3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4.4" x14ac:dyDescent="0.3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4.4" x14ac:dyDescent="0.3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4.4" x14ac:dyDescent="0.3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4.4" x14ac:dyDescent="0.3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4.4" x14ac:dyDescent="0.3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4.4" x14ac:dyDescent="0.3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4.4" x14ac:dyDescent="0.3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4.4" x14ac:dyDescent="0.3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4.4" x14ac:dyDescent="0.3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4.4" x14ac:dyDescent="0.3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4.4" x14ac:dyDescent="0.3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4.4" x14ac:dyDescent="0.3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4.4" x14ac:dyDescent="0.3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4.4" x14ac:dyDescent="0.3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4.4" x14ac:dyDescent="0.3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4.4" x14ac:dyDescent="0.3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4.4" x14ac:dyDescent="0.3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4.4" x14ac:dyDescent="0.3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4.4" x14ac:dyDescent="0.3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4.4" x14ac:dyDescent="0.3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4.4" x14ac:dyDescent="0.3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4.4" x14ac:dyDescent="0.3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4.4" x14ac:dyDescent="0.3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4.4" x14ac:dyDescent="0.3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4.4" x14ac:dyDescent="0.3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4.4" x14ac:dyDescent="0.3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4.4" x14ac:dyDescent="0.3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4.4" x14ac:dyDescent="0.3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4.4" x14ac:dyDescent="0.3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4.4" x14ac:dyDescent="0.3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4.4" x14ac:dyDescent="0.3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4.4" x14ac:dyDescent="0.3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4.4" x14ac:dyDescent="0.3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4.4" x14ac:dyDescent="0.3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4.4" x14ac:dyDescent="0.3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4.4" x14ac:dyDescent="0.3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4.4" x14ac:dyDescent="0.3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4.4" x14ac:dyDescent="0.3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4.4" x14ac:dyDescent="0.3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4.4" x14ac:dyDescent="0.3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4.4" x14ac:dyDescent="0.3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4.4" x14ac:dyDescent="0.3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4.4" x14ac:dyDescent="0.3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4.4" x14ac:dyDescent="0.3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4.4" x14ac:dyDescent="0.3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4.4" x14ac:dyDescent="0.3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4.4" x14ac:dyDescent="0.3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4.4" x14ac:dyDescent="0.3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4.4" x14ac:dyDescent="0.3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4.4" x14ac:dyDescent="0.3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4.4" x14ac:dyDescent="0.3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4.4" x14ac:dyDescent="0.3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4.4" x14ac:dyDescent="0.3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4.4" x14ac:dyDescent="0.3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4.4" x14ac:dyDescent="0.3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4.4" x14ac:dyDescent="0.3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4.4" x14ac:dyDescent="0.3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4.4" x14ac:dyDescent="0.3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4.4" x14ac:dyDescent="0.3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4.4" x14ac:dyDescent="0.3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4.4" x14ac:dyDescent="0.3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4.4" x14ac:dyDescent="0.3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4.4" x14ac:dyDescent="0.3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4.4" x14ac:dyDescent="0.3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4.4" x14ac:dyDescent="0.3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4.4" x14ac:dyDescent="0.3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4.4" x14ac:dyDescent="0.3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4.4" x14ac:dyDescent="0.3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4.4" x14ac:dyDescent="0.3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4.4" x14ac:dyDescent="0.3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4.4" x14ac:dyDescent="0.3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4.4" x14ac:dyDescent="0.3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4.4" x14ac:dyDescent="0.3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4.4" x14ac:dyDescent="0.3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4.4" x14ac:dyDescent="0.3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4.4" x14ac:dyDescent="0.3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4.4" x14ac:dyDescent="0.3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4.4" x14ac:dyDescent="0.3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4.4" x14ac:dyDescent="0.3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4.4" x14ac:dyDescent="0.3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4.4" x14ac:dyDescent="0.3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4.4" x14ac:dyDescent="0.3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4.4" x14ac:dyDescent="0.3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4.4" x14ac:dyDescent="0.3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4.4" x14ac:dyDescent="0.3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4.4" x14ac:dyDescent="0.3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4.4" x14ac:dyDescent="0.3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4.4" x14ac:dyDescent="0.3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4.4" x14ac:dyDescent="0.3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4.4" x14ac:dyDescent="0.3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4.4" x14ac:dyDescent="0.3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4.4" x14ac:dyDescent="0.3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4.4" x14ac:dyDescent="0.3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4.4" x14ac:dyDescent="0.3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4.4" x14ac:dyDescent="0.3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4.4" x14ac:dyDescent="0.3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4.4" x14ac:dyDescent="0.3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4.4" x14ac:dyDescent="0.3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4.4" x14ac:dyDescent="0.3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4.4" x14ac:dyDescent="0.3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4.4" x14ac:dyDescent="0.3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4.4" x14ac:dyDescent="0.3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4.4" x14ac:dyDescent="0.3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4.4" x14ac:dyDescent="0.3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4.4" x14ac:dyDescent="0.3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4.4" x14ac:dyDescent="0.3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4.4" x14ac:dyDescent="0.3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4.4" x14ac:dyDescent="0.3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4.4" x14ac:dyDescent="0.3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4.4" x14ac:dyDescent="0.3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4.4" x14ac:dyDescent="0.3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4.4" x14ac:dyDescent="0.3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4.4" x14ac:dyDescent="0.3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4.4" x14ac:dyDescent="0.3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4.4" x14ac:dyDescent="0.3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4.4" x14ac:dyDescent="0.3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4.4" x14ac:dyDescent="0.3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4.4" x14ac:dyDescent="0.3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4.4" x14ac:dyDescent="0.3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4.4" x14ac:dyDescent="0.3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4.4" x14ac:dyDescent="0.3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4.4" x14ac:dyDescent="0.3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4.4" x14ac:dyDescent="0.3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4.4" x14ac:dyDescent="0.3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4.4" x14ac:dyDescent="0.3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4.4" x14ac:dyDescent="0.3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4.4" x14ac:dyDescent="0.3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4.4" x14ac:dyDescent="0.3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4.4" x14ac:dyDescent="0.3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4.4" x14ac:dyDescent="0.3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4.4" x14ac:dyDescent="0.3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4.4" x14ac:dyDescent="0.3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4.4" x14ac:dyDescent="0.3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4.4" x14ac:dyDescent="0.3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4.4" x14ac:dyDescent="0.3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4.4" x14ac:dyDescent="0.3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4.4" x14ac:dyDescent="0.3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4.4" x14ac:dyDescent="0.3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4.4" x14ac:dyDescent="0.3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4.4" x14ac:dyDescent="0.3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4.4" x14ac:dyDescent="0.3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4.4" x14ac:dyDescent="0.3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4.4" x14ac:dyDescent="0.3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4.4" x14ac:dyDescent="0.3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4.4" x14ac:dyDescent="0.3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4.4" x14ac:dyDescent="0.3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4.4" x14ac:dyDescent="0.3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4.4" x14ac:dyDescent="0.3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4.4" x14ac:dyDescent="0.3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4.4" x14ac:dyDescent="0.3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4.4" x14ac:dyDescent="0.3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4.4" x14ac:dyDescent="0.3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4.4" x14ac:dyDescent="0.3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4.4" x14ac:dyDescent="0.3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4.4" x14ac:dyDescent="0.3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4.4" x14ac:dyDescent="0.3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4.4" x14ac:dyDescent="0.3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4.4" x14ac:dyDescent="0.3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4.4" x14ac:dyDescent="0.3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4.4" x14ac:dyDescent="0.3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4.4" x14ac:dyDescent="0.3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4.4" x14ac:dyDescent="0.3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4.4" x14ac:dyDescent="0.3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4.4" x14ac:dyDescent="0.3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4.4" x14ac:dyDescent="0.3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4.4" x14ac:dyDescent="0.3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4.4" x14ac:dyDescent="0.3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4.4" x14ac:dyDescent="0.3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4.4" x14ac:dyDescent="0.3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4.4" x14ac:dyDescent="0.3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4.4" x14ac:dyDescent="0.3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4.4" x14ac:dyDescent="0.3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4.4" x14ac:dyDescent="0.3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4.4" x14ac:dyDescent="0.3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4.4" x14ac:dyDescent="0.3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4.4" x14ac:dyDescent="0.3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4.4" x14ac:dyDescent="0.3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4.4" x14ac:dyDescent="0.3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4.4" x14ac:dyDescent="0.3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4.4" x14ac:dyDescent="0.3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4.4" x14ac:dyDescent="0.3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4.4" x14ac:dyDescent="0.3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4.4" x14ac:dyDescent="0.3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4.4" x14ac:dyDescent="0.3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4.4" x14ac:dyDescent="0.3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4.4" x14ac:dyDescent="0.3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4.4" x14ac:dyDescent="0.3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4.4" x14ac:dyDescent="0.3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4.4" x14ac:dyDescent="0.3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4.4" x14ac:dyDescent="0.3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4.4" x14ac:dyDescent="0.3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4.4" x14ac:dyDescent="0.3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4.4" x14ac:dyDescent="0.3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4.4" x14ac:dyDescent="0.3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4.4" x14ac:dyDescent="0.3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4.4" x14ac:dyDescent="0.3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4.4" x14ac:dyDescent="0.3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4.4" x14ac:dyDescent="0.3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4.4" x14ac:dyDescent="0.3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4.4" x14ac:dyDescent="0.3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4.4" x14ac:dyDescent="0.3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4.4" x14ac:dyDescent="0.3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4.4" x14ac:dyDescent="0.3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4.4" x14ac:dyDescent="0.3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4.4" x14ac:dyDescent="0.3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4.4" x14ac:dyDescent="0.3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4.4" x14ac:dyDescent="0.3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4.4" x14ac:dyDescent="0.3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4.4" x14ac:dyDescent="0.3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4.4" x14ac:dyDescent="0.3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4.4" x14ac:dyDescent="0.3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4.4" x14ac:dyDescent="0.3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4.4" x14ac:dyDescent="0.3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4.4" x14ac:dyDescent="0.3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4.4" x14ac:dyDescent="0.3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4.4" x14ac:dyDescent="0.3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4.4" x14ac:dyDescent="0.3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4.4" x14ac:dyDescent="0.3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4.4" x14ac:dyDescent="0.3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4.4" x14ac:dyDescent="0.3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4.4" x14ac:dyDescent="0.3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4.4" x14ac:dyDescent="0.3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4.4" x14ac:dyDescent="0.3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4.4" x14ac:dyDescent="0.3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4.4" x14ac:dyDescent="0.3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4.4" x14ac:dyDescent="0.3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4.4" x14ac:dyDescent="0.3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4.4" x14ac:dyDescent="0.3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4.4" x14ac:dyDescent="0.3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4.4" x14ac:dyDescent="0.3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4.4" x14ac:dyDescent="0.3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4.4" x14ac:dyDescent="0.3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4.4" x14ac:dyDescent="0.3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4.4" x14ac:dyDescent="0.3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4.4" x14ac:dyDescent="0.3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4.4" x14ac:dyDescent="0.3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4.4" x14ac:dyDescent="0.3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4.4" x14ac:dyDescent="0.3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4.4" x14ac:dyDescent="0.3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4.4" x14ac:dyDescent="0.3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4.4" x14ac:dyDescent="0.3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4.4" x14ac:dyDescent="0.3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4.4" x14ac:dyDescent="0.3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4.4" x14ac:dyDescent="0.3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4.4" x14ac:dyDescent="0.3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4.4" x14ac:dyDescent="0.3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4.4" x14ac:dyDescent="0.3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4.4" x14ac:dyDescent="0.3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4.4" x14ac:dyDescent="0.3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4.4" x14ac:dyDescent="0.3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4.4" x14ac:dyDescent="0.3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4.4" x14ac:dyDescent="0.3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4.4" x14ac:dyDescent="0.3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4.4" x14ac:dyDescent="0.3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4.4" x14ac:dyDescent="0.3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4.4" x14ac:dyDescent="0.3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4.4" x14ac:dyDescent="0.3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4.4" x14ac:dyDescent="0.3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4.4" x14ac:dyDescent="0.3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4.4" x14ac:dyDescent="0.3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4.4" x14ac:dyDescent="0.3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4.4" x14ac:dyDescent="0.3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4.4" x14ac:dyDescent="0.3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4.4" x14ac:dyDescent="0.3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4.4" x14ac:dyDescent="0.3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4.4" x14ac:dyDescent="0.3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4.4" x14ac:dyDescent="0.3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4.4" x14ac:dyDescent="0.3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4.4" x14ac:dyDescent="0.3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4.4" x14ac:dyDescent="0.3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4.4" x14ac:dyDescent="0.3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4.4" x14ac:dyDescent="0.3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4.4" x14ac:dyDescent="0.3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4.4" x14ac:dyDescent="0.3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4.4" x14ac:dyDescent="0.3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4.4" x14ac:dyDescent="0.3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4.4" x14ac:dyDescent="0.3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4.4" x14ac:dyDescent="0.3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4.4" x14ac:dyDescent="0.3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4.4" x14ac:dyDescent="0.3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4.4" x14ac:dyDescent="0.3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4.4" x14ac:dyDescent="0.3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4.4" x14ac:dyDescent="0.3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4.4" x14ac:dyDescent="0.3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4.4" x14ac:dyDescent="0.3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4.4" x14ac:dyDescent="0.3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4.4" x14ac:dyDescent="0.3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4.4" x14ac:dyDescent="0.3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4.4" x14ac:dyDescent="0.3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4.4" x14ac:dyDescent="0.3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4.4" x14ac:dyDescent="0.3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4.4" x14ac:dyDescent="0.3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4.4" x14ac:dyDescent="0.3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4.4" x14ac:dyDescent="0.3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4.4" x14ac:dyDescent="0.3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4.4" x14ac:dyDescent="0.3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4.4" x14ac:dyDescent="0.3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4.4" x14ac:dyDescent="0.3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4.4" x14ac:dyDescent="0.3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4.4" x14ac:dyDescent="0.3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4.4" x14ac:dyDescent="0.3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4.4" x14ac:dyDescent="0.3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4.4" x14ac:dyDescent="0.3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4.4" x14ac:dyDescent="0.3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4.4" x14ac:dyDescent="0.3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4.4" x14ac:dyDescent="0.3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4.4" x14ac:dyDescent="0.3">
      <c r="A816" s="21"/>
      <c r="B816" s="1"/>
      <c r="C816" s="1"/>
      <c r="K816" s="1"/>
      <c r="L816" s="1"/>
      <c r="M816" s="1"/>
      <c r="N816" s="1"/>
      <c r="O816" s="1"/>
      <c r="P816" s="1"/>
      <c r="Q816" s="1"/>
      <c r="R816" s="1"/>
    </row>
  </sheetData>
  <mergeCells count="1">
    <mergeCell ref="D1:J1"/>
  </mergeCells>
  <hyperlinks>
    <hyperlink ref="A38" r:id="rId1"/>
    <hyperlink ref="A39" r:id="rId2"/>
    <hyperlink ref="A3" r:id="rId3"/>
    <hyperlink ref="A4" r:id="rId4"/>
    <hyperlink ref="A5" r:id="rId5"/>
    <hyperlink ref="A6" r:id="rId6"/>
    <hyperlink ref="A7" r:id="rId7"/>
    <hyperlink ref="A8" r:id="rId8"/>
    <hyperlink ref="A40" r:id="rId9"/>
    <hyperlink ref="A41" r:id="rId10"/>
    <hyperlink ref="A9" r:id="rId11"/>
    <hyperlink ref="A10" r:id="rId12"/>
    <hyperlink ref="A11" r:id="rId13"/>
    <hyperlink ref="A12" r:id="rId14"/>
    <hyperlink ref="A13" r:id="rId15"/>
    <hyperlink ref="A42" r:id="rId16"/>
    <hyperlink ref="A43" r:id="rId17"/>
    <hyperlink ref="A44" r:id="rId18"/>
    <hyperlink ref="A14" r:id="rId19"/>
    <hyperlink ref="A15" r:id="rId20"/>
    <hyperlink ref="A16" r:id="rId21"/>
    <hyperlink ref="A18" r:id="rId22"/>
    <hyperlink ref="A19" r:id="rId23"/>
    <hyperlink ref="A20" r:id="rId24"/>
    <hyperlink ref="A21" r:id="rId25"/>
    <hyperlink ref="A22" r:id="rId26"/>
    <hyperlink ref="A23" r:id="rId27"/>
    <hyperlink ref="A24" r:id="rId28"/>
    <hyperlink ref="A25" r:id="rId29"/>
    <hyperlink ref="A26" r:id="rId30"/>
    <hyperlink ref="A27" r:id="rId31"/>
    <hyperlink ref="A28" r:id="rId32"/>
    <hyperlink ref="A29" r:id="rId33"/>
    <hyperlink ref="A30" r:id="rId34"/>
    <hyperlink ref="A31" r:id="rId35"/>
    <hyperlink ref="A32" r:id="rId36"/>
    <hyperlink ref="A33" r:id="rId37"/>
    <hyperlink ref="A34" r:id="rId38"/>
    <hyperlink ref="A35" r:id="rId39"/>
    <hyperlink ref="A36" r:id="rId40"/>
    <hyperlink ref="A37" r:id="rId41"/>
    <hyperlink ref="A45" r:id="rId42"/>
    <hyperlink ref="A46" r:id="rId43"/>
    <hyperlink ref="A47" r:id="rId44"/>
    <hyperlink ref="A48" r:id="rId45"/>
    <hyperlink ref="A49" r:id="rId46"/>
    <hyperlink ref="A50" r:id="rId47"/>
  </hyperlinks>
  <pageMargins left="0.7" right="0.7" top="0.75" bottom="0.75" header="0.3" footer="0.3"/>
  <legacyDrawing r:id="rId4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803"/>
  <sheetViews>
    <sheetView workbookViewId="0">
      <pane ySplit="2" topLeftCell="A3" activePane="bottomLeft" state="frozen"/>
      <selection pane="bottomLeft" activeCell="H2" sqref="H2"/>
    </sheetView>
  </sheetViews>
  <sheetFormatPr defaultColWidth="14.44140625" defaultRowHeight="15.75" customHeight="1" x14ac:dyDescent="0.25"/>
  <cols>
    <col min="1" max="1" width="52" style="102" customWidth="1"/>
    <col min="2" max="2" width="10.44140625" customWidth="1"/>
    <col min="3" max="3" width="7.44140625" customWidth="1"/>
    <col min="4" max="4" width="6.44140625" customWidth="1"/>
    <col min="5" max="5" width="7.44140625" customWidth="1"/>
    <col min="6" max="6" width="12.6640625" customWidth="1"/>
    <col min="7" max="7" width="9.33203125" customWidth="1"/>
    <col min="8" max="9" width="7" customWidth="1"/>
    <col min="10" max="10" width="23" customWidth="1"/>
    <col min="11" max="11" width="7" customWidth="1"/>
    <col min="12" max="12" width="6.33203125" customWidth="1"/>
  </cols>
  <sheetData>
    <row r="1" spans="1:23" ht="15.75" customHeight="1" x14ac:dyDescent="0.3">
      <c r="A1" s="21"/>
      <c r="B1" s="55"/>
      <c r="C1" s="55"/>
      <c r="D1" s="120" t="s">
        <v>3</v>
      </c>
      <c r="E1" s="120"/>
      <c r="F1" s="120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S1" s="1"/>
      <c r="T1" s="1"/>
      <c r="U1" s="1"/>
      <c r="V1" s="1"/>
      <c r="W1" s="1"/>
    </row>
    <row r="2" spans="1:23" ht="109.8" x14ac:dyDescent="0.3">
      <c r="A2" s="72" t="s">
        <v>5</v>
      </c>
      <c r="B2" s="57" t="s">
        <v>2</v>
      </c>
      <c r="C2" s="57" t="s">
        <v>8</v>
      </c>
      <c r="D2" s="5" t="s">
        <v>9</v>
      </c>
      <c r="E2" s="7" t="s">
        <v>14</v>
      </c>
      <c r="F2" s="7" t="s">
        <v>15</v>
      </c>
      <c r="G2" s="7" t="s">
        <v>16</v>
      </c>
      <c r="H2" s="7" t="s">
        <v>17</v>
      </c>
      <c r="I2" s="9" t="s">
        <v>18</v>
      </c>
      <c r="J2" s="7" t="s">
        <v>20</v>
      </c>
      <c r="K2" s="9" t="s">
        <v>21</v>
      </c>
      <c r="L2" s="9" t="s">
        <v>22</v>
      </c>
      <c r="M2" s="61"/>
      <c r="N2" s="1"/>
      <c r="O2" s="2"/>
      <c r="P2" s="1"/>
      <c r="Q2" s="1"/>
      <c r="S2" s="1"/>
      <c r="T2" s="1"/>
      <c r="U2" s="1"/>
      <c r="V2" s="1"/>
      <c r="W2" s="1"/>
    </row>
    <row r="3" spans="1:23" ht="14.4" x14ac:dyDescent="0.3">
      <c r="A3" s="97" t="s">
        <v>23</v>
      </c>
      <c r="B3" s="86" t="str">
        <f>HYPERLINK("https://learninglab.usgbc.org/module/6793/9647","Spanish")</f>
        <v>Spanish</v>
      </c>
      <c r="C3" s="70" t="s">
        <v>25</v>
      </c>
      <c r="D3" s="25" t="s">
        <v>13</v>
      </c>
      <c r="E3" s="14"/>
      <c r="F3" s="58"/>
      <c r="G3" s="49"/>
      <c r="H3" s="49"/>
      <c r="I3" s="49" t="s">
        <v>13</v>
      </c>
      <c r="J3" s="49"/>
      <c r="K3" s="49"/>
      <c r="L3" s="51"/>
      <c r="M3" s="8"/>
      <c r="N3" s="17"/>
      <c r="O3" s="19"/>
      <c r="P3" s="17"/>
      <c r="Q3" s="17"/>
      <c r="S3" s="17"/>
      <c r="T3" s="17"/>
      <c r="U3" s="17"/>
      <c r="V3" s="17"/>
      <c r="W3" s="17"/>
    </row>
    <row r="4" spans="1:23" ht="14.4" x14ac:dyDescent="0.3">
      <c r="A4" s="97" t="s">
        <v>39</v>
      </c>
      <c r="B4" s="85"/>
      <c r="C4" s="70" t="s">
        <v>25</v>
      </c>
      <c r="D4" s="25"/>
      <c r="E4" s="25"/>
      <c r="F4" s="14"/>
      <c r="G4" s="49"/>
      <c r="H4" s="49"/>
      <c r="I4" s="49"/>
      <c r="J4" s="49"/>
      <c r="K4" s="49"/>
      <c r="L4" s="25"/>
      <c r="M4" s="8" t="s">
        <v>42</v>
      </c>
      <c r="N4" s="17"/>
      <c r="O4" s="17"/>
      <c r="P4" s="17"/>
      <c r="Q4" s="17"/>
      <c r="S4" s="17"/>
      <c r="T4" s="17"/>
      <c r="U4" s="17"/>
      <c r="V4" s="17"/>
      <c r="W4" s="17"/>
    </row>
    <row r="5" spans="1:23" ht="14.4" x14ac:dyDescent="0.3">
      <c r="A5" s="97" t="s">
        <v>43</v>
      </c>
      <c r="B5" s="85"/>
      <c r="C5" s="70" t="s">
        <v>25</v>
      </c>
      <c r="D5" s="25"/>
      <c r="E5" s="25"/>
      <c r="F5" s="14"/>
      <c r="G5" s="49"/>
      <c r="H5" s="49"/>
      <c r="I5" s="49"/>
      <c r="J5" s="49"/>
      <c r="K5" s="49"/>
      <c r="L5" s="25"/>
      <c r="M5" s="8" t="s">
        <v>45</v>
      </c>
      <c r="N5" s="17"/>
      <c r="O5" s="17"/>
      <c r="P5" s="17"/>
      <c r="Q5" s="17"/>
      <c r="S5" s="17"/>
      <c r="T5" s="17"/>
      <c r="U5" s="17"/>
      <c r="V5" s="17"/>
      <c r="W5" s="17"/>
    </row>
    <row r="6" spans="1:23" ht="14.4" x14ac:dyDescent="0.3">
      <c r="A6" s="97" t="s">
        <v>46</v>
      </c>
      <c r="B6" s="85"/>
      <c r="C6" s="70" t="s">
        <v>25</v>
      </c>
      <c r="D6" s="25"/>
      <c r="E6" s="25"/>
      <c r="F6" s="14"/>
      <c r="G6" s="49"/>
      <c r="H6" s="49"/>
      <c r="I6" s="49"/>
      <c r="J6" s="49"/>
      <c r="K6" s="49"/>
      <c r="L6" s="25"/>
      <c r="M6" s="8" t="s">
        <v>50</v>
      </c>
      <c r="N6" s="17"/>
      <c r="O6" s="17"/>
      <c r="P6" s="17"/>
      <c r="Q6" s="17"/>
      <c r="S6" s="17"/>
      <c r="T6" s="17"/>
      <c r="U6" s="17"/>
      <c r="V6" s="17"/>
      <c r="W6" s="17"/>
    </row>
    <row r="7" spans="1:23" ht="14.4" x14ac:dyDescent="0.3">
      <c r="A7" s="97" t="s">
        <v>53</v>
      </c>
      <c r="B7" s="85"/>
      <c r="C7" s="70" t="s">
        <v>25</v>
      </c>
      <c r="D7" s="25"/>
      <c r="E7" s="25"/>
      <c r="F7" s="14"/>
      <c r="G7" s="49"/>
      <c r="H7" s="49" t="s">
        <v>13</v>
      </c>
      <c r="I7" s="49"/>
      <c r="J7" s="49"/>
      <c r="K7" s="49"/>
      <c r="L7" s="25"/>
      <c r="M7" s="8"/>
      <c r="N7" s="17"/>
      <c r="O7" s="17"/>
      <c r="P7" s="17"/>
      <c r="Q7" s="17"/>
      <c r="S7" s="17"/>
      <c r="T7" s="17"/>
      <c r="U7" s="17"/>
      <c r="V7" s="17"/>
      <c r="W7" s="17"/>
    </row>
    <row r="8" spans="1:23" s="43" customFormat="1" ht="28.8" x14ac:dyDescent="0.3">
      <c r="A8" s="106" t="s">
        <v>62</v>
      </c>
      <c r="B8" s="89" t="str">
        <f>HYPERLINK("https://learninglab.usgbc.org/module/5383/5033","Spanish")</f>
        <v>Spanish</v>
      </c>
      <c r="C8" s="83" t="s">
        <v>28</v>
      </c>
      <c r="D8" s="48" t="s">
        <v>13</v>
      </c>
      <c r="E8" s="59"/>
      <c r="F8" s="48"/>
      <c r="G8" s="48"/>
      <c r="H8" s="48"/>
      <c r="I8" s="48"/>
      <c r="J8" s="48"/>
      <c r="K8" s="48"/>
      <c r="L8" s="48"/>
      <c r="M8" s="78" t="s">
        <v>64</v>
      </c>
      <c r="N8" s="60"/>
      <c r="O8" s="48"/>
      <c r="P8" s="60"/>
      <c r="Q8" s="60"/>
      <c r="S8" s="60"/>
      <c r="T8" s="60"/>
      <c r="U8" s="60"/>
      <c r="V8" s="60"/>
      <c r="W8" s="60"/>
    </row>
    <row r="9" spans="1:23" ht="28.8" x14ac:dyDescent="0.3">
      <c r="A9" s="97" t="s">
        <v>68</v>
      </c>
      <c r="B9" s="86" t="str">
        <f>HYPERLINK("https://learninglab.usgbc.org/module/5383/5024","Spanish")</f>
        <v>Spanish</v>
      </c>
      <c r="C9" s="70" t="s">
        <v>28</v>
      </c>
      <c r="D9" s="25" t="s">
        <v>13</v>
      </c>
      <c r="E9" s="14"/>
      <c r="F9" s="25"/>
      <c r="G9" s="25" t="s">
        <v>13</v>
      </c>
      <c r="H9" s="25"/>
      <c r="I9" s="25"/>
      <c r="J9" s="25"/>
      <c r="K9" s="25"/>
      <c r="L9" s="25"/>
      <c r="M9" s="8"/>
      <c r="N9" s="17"/>
      <c r="O9" s="19"/>
      <c r="P9" s="17"/>
      <c r="Q9" s="17"/>
      <c r="S9" s="17"/>
      <c r="T9" s="17"/>
      <c r="U9" s="17"/>
      <c r="V9" s="17"/>
      <c r="W9" s="17"/>
    </row>
    <row r="10" spans="1:23" ht="28.8" x14ac:dyDescent="0.3">
      <c r="A10" s="97" t="s">
        <v>71</v>
      </c>
      <c r="B10" s="86" t="str">
        <f>HYPERLINK("https://learninglab.usgbc.org/module/5383/5048","Spanish")</f>
        <v>Spanish</v>
      </c>
      <c r="C10" s="70" t="s">
        <v>28</v>
      </c>
      <c r="D10" s="25" t="s">
        <v>13</v>
      </c>
      <c r="E10" s="14"/>
      <c r="F10" s="14"/>
      <c r="G10" s="25"/>
      <c r="H10" s="25"/>
      <c r="I10" s="23"/>
      <c r="J10" s="25"/>
      <c r="K10" s="25"/>
      <c r="L10" s="25"/>
      <c r="M10" s="8" t="s">
        <v>74</v>
      </c>
      <c r="N10" s="17"/>
      <c r="O10" s="19"/>
      <c r="P10" s="17"/>
      <c r="Q10" s="17"/>
      <c r="S10" s="17"/>
      <c r="T10" s="17"/>
      <c r="U10" s="17"/>
      <c r="V10" s="17"/>
      <c r="W10" s="17"/>
    </row>
    <row r="11" spans="1:23" ht="14.4" x14ac:dyDescent="0.3">
      <c r="A11" s="97" t="s">
        <v>76</v>
      </c>
      <c r="B11" s="86" t="str">
        <f>HYPERLINK("https://learninglab.usgbc.org/module/1814/1784","Spanish")</f>
        <v>Spanish</v>
      </c>
      <c r="C11" s="70" t="s">
        <v>51</v>
      </c>
      <c r="D11" s="25" t="s">
        <v>13</v>
      </c>
      <c r="E11" s="14"/>
      <c r="F11" s="14"/>
      <c r="G11" s="25"/>
      <c r="H11" s="25"/>
      <c r="I11" s="23"/>
      <c r="J11" s="23"/>
      <c r="K11" s="25"/>
      <c r="L11" s="25"/>
      <c r="M11" s="8" t="s">
        <v>77</v>
      </c>
      <c r="N11" s="17"/>
      <c r="O11" s="19"/>
      <c r="P11" s="17"/>
      <c r="Q11" s="17"/>
      <c r="S11" s="17"/>
      <c r="T11" s="17"/>
      <c r="U11" s="17"/>
      <c r="V11" s="17"/>
      <c r="W11" s="17"/>
    </row>
    <row r="12" spans="1:23" ht="14.4" x14ac:dyDescent="0.3">
      <c r="A12" s="97" t="s">
        <v>80</v>
      </c>
      <c r="B12" s="86" t="str">
        <f>HYPERLINK("https://learninglab.usgbc.org/module/1814/1762","Spanish")</f>
        <v>Spanish</v>
      </c>
      <c r="C12" s="70" t="s">
        <v>51</v>
      </c>
      <c r="D12" s="25" t="s">
        <v>13</v>
      </c>
      <c r="E12" s="14"/>
      <c r="F12" s="14"/>
      <c r="G12" s="25"/>
      <c r="H12" s="25"/>
      <c r="I12" s="23"/>
      <c r="J12" s="23"/>
      <c r="K12" s="25" t="s">
        <v>13</v>
      </c>
      <c r="L12" s="25"/>
      <c r="M12" s="8" t="s">
        <v>81</v>
      </c>
      <c r="N12" s="17"/>
      <c r="O12" s="19"/>
      <c r="P12" s="17"/>
      <c r="Q12" s="17"/>
      <c r="S12" s="17"/>
      <c r="T12" s="17"/>
      <c r="U12" s="17"/>
      <c r="V12" s="17"/>
      <c r="W12" s="17"/>
    </row>
    <row r="13" spans="1:23" ht="14.4" x14ac:dyDescent="0.3">
      <c r="A13" s="97" t="s">
        <v>70</v>
      </c>
      <c r="B13" s="85"/>
      <c r="C13" s="70" t="s">
        <v>28</v>
      </c>
      <c r="D13" s="25"/>
      <c r="E13" s="14"/>
      <c r="F13" s="14"/>
      <c r="G13" s="14"/>
      <c r="H13" s="14"/>
      <c r="I13" s="14"/>
      <c r="J13" s="14"/>
      <c r="K13" s="14"/>
      <c r="L13" s="14"/>
      <c r="M13" s="8" t="s">
        <v>72</v>
      </c>
      <c r="N13" s="1"/>
      <c r="O13" s="1"/>
      <c r="P13" s="1"/>
      <c r="Q13" s="1"/>
      <c r="S13" s="1"/>
      <c r="T13" s="1"/>
      <c r="U13" s="1"/>
      <c r="V13" s="1"/>
      <c r="W13" s="1"/>
    </row>
    <row r="14" spans="1:23" ht="28.8" x14ac:dyDescent="0.3">
      <c r="A14" s="97" t="s">
        <v>85</v>
      </c>
      <c r="B14" s="85"/>
      <c r="C14" s="70" t="s">
        <v>28</v>
      </c>
      <c r="D14" s="25" t="s">
        <v>13</v>
      </c>
      <c r="E14" s="14"/>
      <c r="F14" s="25" t="s">
        <v>13</v>
      </c>
      <c r="G14" s="14"/>
      <c r="H14" s="25" t="s">
        <v>13</v>
      </c>
      <c r="I14" s="25" t="s">
        <v>13</v>
      </c>
      <c r="J14" s="25" t="s">
        <v>13</v>
      </c>
      <c r="K14" s="25" t="s">
        <v>13</v>
      </c>
      <c r="L14" s="25" t="s">
        <v>13</v>
      </c>
      <c r="M14" s="8"/>
      <c r="N14" s="1"/>
      <c r="O14" s="1"/>
      <c r="P14" s="1"/>
      <c r="Q14" s="1"/>
      <c r="S14" s="1"/>
      <c r="T14" s="1"/>
      <c r="U14" s="1"/>
      <c r="V14" s="1"/>
      <c r="W14" s="1"/>
    </row>
    <row r="15" spans="1:23" ht="14.4" x14ac:dyDescent="0.3">
      <c r="A15" s="97" t="s">
        <v>90</v>
      </c>
      <c r="B15" s="86" t="str">
        <f>HYPERLINK("https://learninglab.usgbc.org/module/3941/3816","Spanish")</f>
        <v>Spanish</v>
      </c>
      <c r="C15" s="70" t="s">
        <v>51</v>
      </c>
      <c r="D15" s="25"/>
      <c r="E15" s="14"/>
      <c r="F15" s="14"/>
      <c r="G15" s="14"/>
      <c r="H15" s="14"/>
      <c r="I15" s="14"/>
      <c r="J15" s="14"/>
      <c r="K15" s="25" t="s">
        <v>13</v>
      </c>
      <c r="L15" s="14"/>
      <c r="M15" s="8"/>
      <c r="N15" s="1"/>
      <c r="O15" s="19"/>
      <c r="P15" s="1"/>
      <c r="Q15" s="1"/>
      <c r="S15" s="1"/>
      <c r="T15" s="1"/>
      <c r="U15" s="1"/>
      <c r="V15" s="1"/>
      <c r="W15" s="1"/>
    </row>
    <row r="16" spans="1:23" ht="14.4" x14ac:dyDescent="0.3">
      <c r="A16" s="97" t="s">
        <v>93</v>
      </c>
      <c r="B16" s="86" t="str">
        <f>HYPERLINK("https://learninglab.usgbc.org/module/3941/3821","Spanish")</f>
        <v>Spanish</v>
      </c>
      <c r="C16" s="70" t="s">
        <v>51</v>
      </c>
      <c r="D16" s="25"/>
      <c r="E16" s="14"/>
      <c r="F16" s="14"/>
      <c r="G16" s="25" t="s">
        <v>13</v>
      </c>
      <c r="H16" s="14"/>
      <c r="I16" s="14"/>
      <c r="J16" s="14"/>
      <c r="K16" s="14"/>
      <c r="L16" s="14"/>
      <c r="M16" s="8"/>
      <c r="N16" s="1"/>
      <c r="O16" s="19"/>
      <c r="P16" s="1"/>
      <c r="Q16" s="1"/>
      <c r="S16" s="1"/>
      <c r="T16" s="1"/>
      <c r="U16" s="1"/>
      <c r="V16" s="1"/>
      <c r="W16" s="1"/>
    </row>
    <row r="17" spans="1:23" ht="28.8" x14ac:dyDescent="0.3">
      <c r="A17" s="97" t="s">
        <v>96</v>
      </c>
      <c r="B17" s="85"/>
      <c r="C17" s="70" t="s">
        <v>28</v>
      </c>
      <c r="D17" s="25" t="s">
        <v>13</v>
      </c>
      <c r="E17" s="25"/>
      <c r="F17" s="25" t="s">
        <v>13</v>
      </c>
      <c r="G17" s="25" t="s">
        <v>13</v>
      </c>
      <c r="H17" s="14"/>
      <c r="I17" s="14"/>
      <c r="J17" s="14"/>
      <c r="K17" s="14"/>
      <c r="L17" s="14"/>
      <c r="M17" s="8" t="s">
        <v>98</v>
      </c>
      <c r="N17" s="1"/>
      <c r="O17" s="1"/>
      <c r="P17" s="1"/>
      <c r="Q17" s="1"/>
      <c r="S17" s="1"/>
      <c r="T17" s="1"/>
      <c r="U17" s="1"/>
      <c r="V17" s="1"/>
      <c r="W17" s="1"/>
    </row>
    <row r="18" spans="1:23" ht="28.8" x14ac:dyDescent="0.3">
      <c r="A18" s="97" t="s">
        <v>99</v>
      </c>
      <c r="B18" s="85"/>
      <c r="C18" s="70" t="s">
        <v>28</v>
      </c>
      <c r="D18" s="25" t="s">
        <v>13</v>
      </c>
      <c r="E18" s="25" t="s">
        <v>13</v>
      </c>
      <c r="F18" s="14"/>
      <c r="G18" s="14"/>
      <c r="H18" s="14"/>
      <c r="I18" s="14"/>
      <c r="J18" s="14"/>
      <c r="K18" s="14"/>
      <c r="L18" s="14"/>
      <c r="M18" s="8"/>
      <c r="N18" s="1"/>
      <c r="O18" s="1"/>
      <c r="P18" s="1"/>
      <c r="Q18" s="1"/>
      <c r="S18" s="1"/>
      <c r="T18" s="1"/>
      <c r="U18" s="1"/>
      <c r="V18" s="1"/>
      <c r="W18" s="1"/>
    </row>
    <row r="19" spans="1:23" ht="28.8" x14ac:dyDescent="0.3">
      <c r="A19" s="97" t="s">
        <v>101</v>
      </c>
      <c r="B19" s="86" t="str">
        <f>HYPERLINK("https://learninglab.usgbc.org/module/14133/13037","Spanish")</f>
        <v>Spanish</v>
      </c>
      <c r="C19" s="70" t="s">
        <v>28</v>
      </c>
      <c r="D19" s="25"/>
      <c r="E19" s="14"/>
      <c r="F19" s="14"/>
      <c r="G19" s="14"/>
      <c r="H19" s="25" t="s">
        <v>13</v>
      </c>
      <c r="I19" s="14"/>
      <c r="J19" s="14"/>
      <c r="K19" s="14"/>
      <c r="L19" s="14"/>
      <c r="M19" s="8"/>
      <c r="N19" s="1"/>
      <c r="O19" s="19"/>
      <c r="P19" s="1"/>
      <c r="Q19" s="1"/>
      <c r="S19" s="1"/>
      <c r="T19" s="1"/>
      <c r="U19" s="1"/>
      <c r="V19" s="1"/>
      <c r="W19" s="1"/>
    </row>
    <row r="20" spans="1:23" ht="14.4" x14ac:dyDescent="0.3">
      <c r="A20" s="97" t="str">
        <f>HYPERLINK("https://learninglab.usgbc.org/module/14655/14401","Roots of Success for High Schools &amp; Youth: The Story of Stuff")</f>
        <v>Roots of Success for High Schools &amp; Youth: The Story of Stuff</v>
      </c>
      <c r="B20" s="85"/>
      <c r="C20" s="70" t="s">
        <v>103</v>
      </c>
      <c r="D20" s="8" t="s">
        <v>13</v>
      </c>
      <c r="E20" s="14"/>
      <c r="F20" s="14"/>
      <c r="G20" s="25" t="s">
        <v>13</v>
      </c>
      <c r="H20" s="14"/>
      <c r="I20" s="14"/>
      <c r="J20" s="14"/>
      <c r="K20" s="25" t="s">
        <v>13</v>
      </c>
      <c r="L20" s="14"/>
      <c r="M20" s="79"/>
      <c r="N20" s="1"/>
      <c r="O20" s="1"/>
      <c r="P20" s="1"/>
      <c r="Q20" s="1"/>
      <c r="S20" s="1"/>
      <c r="T20" s="1"/>
      <c r="U20" s="1"/>
      <c r="V20" s="1"/>
      <c r="W20" s="1"/>
    </row>
    <row r="21" spans="1:23" ht="28.8" x14ac:dyDescent="0.3">
      <c r="A21" s="97" t="s">
        <v>107</v>
      </c>
      <c r="B21" s="85"/>
      <c r="C21" s="70" t="s">
        <v>51</v>
      </c>
      <c r="D21" s="25" t="s">
        <v>13</v>
      </c>
      <c r="E21" s="25" t="s">
        <v>13</v>
      </c>
      <c r="F21" s="14"/>
      <c r="G21" s="14"/>
      <c r="H21" s="14"/>
      <c r="I21" s="14"/>
      <c r="J21" s="14"/>
      <c r="K21" s="25" t="s">
        <v>13</v>
      </c>
      <c r="L21" s="14"/>
      <c r="M21" s="8"/>
      <c r="N21" s="1"/>
      <c r="O21" s="1"/>
      <c r="P21" s="1"/>
      <c r="Q21" s="1"/>
      <c r="S21" s="1"/>
      <c r="T21" s="1"/>
      <c r="U21" s="1"/>
      <c r="V21" s="1"/>
      <c r="W21" s="1"/>
    </row>
    <row r="22" spans="1:23" ht="28.8" x14ac:dyDescent="0.3">
      <c r="A22" s="97" t="s">
        <v>108</v>
      </c>
      <c r="B22" s="85"/>
      <c r="C22" s="70" t="s">
        <v>28</v>
      </c>
      <c r="D22" s="25" t="s">
        <v>13</v>
      </c>
      <c r="E22" s="25" t="s">
        <v>13</v>
      </c>
      <c r="F22" s="25" t="s">
        <v>13</v>
      </c>
      <c r="G22" s="25" t="s">
        <v>13</v>
      </c>
      <c r="H22" s="14"/>
      <c r="I22" s="25" t="s">
        <v>13</v>
      </c>
      <c r="J22" s="25" t="s">
        <v>13</v>
      </c>
      <c r="K22" s="25" t="s">
        <v>13</v>
      </c>
      <c r="L22" s="25" t="s">
        <v>13</v>
      </c>
      <c r="M22" s="8"/>
      <c r="N22" s="1"/>
      <c r="O22" s="1"/>
      <c r="P22" s="1"/>
      <c r="Q22" s="1"/>
      <c r="S22" s="1"/>
      <c r="T22" s="1"/>
      <c r="U22" s="1"/>
      <c r="V22" s="1"/>
      <c r="W22" s="1"/>
    </row>
    <row r="23" spans="1:23" ht="14.4" x14ac:dyDescent="0.3">
      <c r="A23" s="97" t="s">
        <v>111</v>
      </c>
      <c r="B23" s="85"/>
      <c r="C23" s="70" t="s">
        <v>25</v>
      </c>
      <c r="D23" s="25"/>
      <c r="E23" s="14"/>
      <c r="F23" s="14"/>
      <c r="G23" s="14"/>
      <c r="H23" s="14"/>
      <c r="I23" s="14"/>
      <c r="J23" s="14"/>
      <c r="K23" s="14"/>
      <c r="L23" s="14"/>
      <c r="M23" s="8" t="s">
        <v>112</v>
      </c>
      <c r="N23" s="1"/>
      <c r="O23" s="1"/>
      <c r="P23" s="1"/>
      <c r="Q23" s="1"/>
      <c r="S23" s="1"/>
      <c r="T23" s="1"/>
      <c r="U23" s="1"/>
      <c r="V23" s="1"/>
      <c r="W23" s="1"/>
    </row>
    <row r="24" spans="1:23" ht="14.4" x14ac:dyDescent="0.3">
      <c r="A24" s="97" t="s">
        <v>114</v>
      </c>
      <c r="B24" s="86" t="str">
        <f>HYPERLINK("https://learninglab.usgbc.org/module/5018/8603","Spanish")</f>
        <v>Spanish</v>
      </c>
      <c r="C24" s="70" t="s">
        <v>25</v>
      </c>
      <c r="D24" s="25"/>
      <c r="E24" s="14"/>
      <c r="F24" s="14"/>
      <c r="G24" s="14"/>
      <c r="H24" s="14"/>
      <c r="I24" s="14"/>
      <c r="J24" s="14"/>
      <c r="K24" s="25" t="s">
        <v>13</v>
      </c>
      <c r="L24" s="14"/>
      <c r="M24" s="8" t="s">
        <v>116</v>
      </c>
      <c r="N24" s="1"/>
      <c r="O24" s="19"/>
      <c r="P24" s="1"/>
      <c r="Q24" s="1"/>
      <c r="S24" s="1"/>
      <c r="T24" s="1"/>
      <c r="U24" s="1"/>
      <c r="V24" s="1"/>
      <c r="W24" s="1"/>
    </row>
    <row r="25" spans="1:23" ht="14.4" x14ac:dyDescent="0.3">
      <c r="A25" s="97" t="s">
        <v>118</v>
      </c>
      <c r="B25" s="86" t="str">
        <f>HYPERLINK("https://learninglab.usgbc.org/module/5018/8454","Spanish")</f>
        <v>Spanish</v>
      </c>
      <c r="C25" s="70" t="s">
        <v>25</v>
      </c>
      <c r="D25" s="25" t="s">
        <v>13</v>
      </c>
      <c r="E25" s="14"/>
      <c r="F25" s="14"/>
      <c r="G25" s="14"/>
      <c r="H25" s="14"/>
      <c r="I25" s="14"/>
      <c r="J25" s="25" t="s">
        <v>13</v>
      </c>
      <c r="K25" s="14"/>
      <c r="L25" s="14"/>
      <c r="M25" s="8"/>
      <c r="N25" s="1"/>
      <c r="O25" s="19"/>
      <c r="P25" s="1"/>
      <c r="Q25" s="1"/>
      <c r="S25" s="1"/>
      <c r="T25" s="1"/>
      <c r="U25" s="1"/>
      <c r="V25" s="1"/>
      <c r="W25" s="1"/>
    </row>
    <row r="26" spans="1:23" ht="14.4" x14ac:dyDescent="0.3">
      <c r="A26" s="97" t="s">
        <v>122</v>
      </c>
      <c r="B26" s="86" t="str">
        <f>HYPERLINK("https://learninglab.usgbc.org/module/6325/10169","Spanish")</f>
        <v>Spanish</v>
      </c>
      <c r="C26" s="70" t="s">
        <v>51</v>
      </c>
      <c r="D26" s="25"/>
      <c r="E26" s="14"/>
      <c r="F26" s="14"/>
      <c r="G26" s="14"/>
      <c r="H26" s="14"/>
      <c r="I26" s="14"/>
      <c r="J26" s="14"/>
      <c r="K26" s="14"/>
      <c r="L26" s="14"/>
      <c r="M26" s="8" t="s">
        <v>126</v>
      </c>
      <c r="N26" s="1"/>
      <c r="O26" s="19"/>
      <c r="P26" s="1"/>
      <c r="Q26" s="1"/>
      <c r="S26" s="1"/>
      <c r="T26" s="1"/>
      <c r="U26" s="1"/>
      <c r="V26" s="1"/>
      <c r="W26" s="1"/>
    </row>
    <row r="27" spans="1:23" ht="14.4" x14ac:dyDescent="0.3">
      <c r="A27" s="97" t="s">
        <v>127</v>
      </c>
      <c r="B27" s="86" t="str">
        <f>HYPERLINK("https://learninglab.usgbc.org/module/1829/1720","Spanish")</f>
        <v>Spanish</v>
      </c>
      <c r="C27" s="70" t="s">
        <v>25</v>
      </c>
      <c r="D27" s="25" t="s">
        <v>13</v>
      </c>
      <c r="E27" s="14"/>
      <c r="F27" s="14"/>
      <c r="G27" s="14"/>
      <c r="H27" s="14"/>
      <c r="I27" s="14"/>
      <c r="J27" s="14"/>
      <c r="K27" s="25" t="s">
        <v>13</v>
      </c>
      <c r="L27" s="14"/>
      <c r="M27" s="8" t="s">
        <v>131</v>
      </c>
      <c r="N27" s="1"/>
      <c r="O27" s="19"/>
      <c r="P27" s="1"/>
      <c r="Q27" s="1"/>
      <c r="S27" s="1"/>
      <c r="T27" s="1"/>
      <c r="U27" s="1"/>
      <c r="V27" s="1"/>
      <c r="W27" s="1"/>
    </row>
    <row r="28" spans="1:23" ht="14.4" x14ac:dyDescent="0.3">
      <c r="A28" s="97" t="s">
        <v>132</v>
      </c>
      <c r="B28" s="86" t="str">
        <f>HYPERLINK("https://learninglab.usgbc.org/module/1829/1726","Spanish")</f>
        <v>Spanish</v>
      </c>
      <c r="C28" s="70" t="s">
        <v>25</v>
      </c>
      <c r="D28" s="25" t="s">
        <v>13</v>
      </c>
      <c r="E28" s="14"/>
      <c r="F28" s="14"/>
      <c r="G28" s="14"/>
      <c r="H28" s="14"/>
      <c r="I28" s="14"/>
      <c r="J28" s="14"/>
      <c r="K28" s="14"/>
      <c r="L28" s="14"/>
      <c r="M28" s="8" t="s">
        <v>135</v>
      </c>
      <c r="N28" s="1"/>
      <c r="O28" s="19"/>
      <c r="P28" s="1"/>
      <c r="Q28" s="1"/>
      <c r="S28" s="1"/>
      <c r="T28" s="1"/>
      <c r="U28" s="1"/>
      <c r="V28" s="1"/>
      <c r="W28" s="1"/>
    </row>
    <row r="29" spans="1:23" ht="14.4" x14ac:dyDescent="0.3">
      <c r="A29" s="97" t="s">
        <v>137</v>
      </c>
      <c r="B29" s="85"/>
      <c r="C29" s="70" t="s">
        <v>25</v>
      </c>
      <c r="D29" s="25" t="s">
        <v>13</v>
      </c>
      <c r="E29" s="14"/>
      <c r="F29" s="14"/>
      <c r="G29" s="14"/>
      <c r="H29" s="14"/>
      <c r="I29" s="14"/>
      <c r="J29" s="14"/>
      <c r="K29" s="14"/>
      <c r="L29" s="14"/>
      <c r="M29" s="8"/>
      <c r="N29" s="1"/>
      <c r="O29" s="1"/>
      <c r="P29" s="1"/>
      <c r="Q29" s="1"/>
      <c r="S29" s="1"/>
      <c r="T29" s="1"/>
      <c r="U29" s="1"/>
      <c r="V29" s="1"/>
      <c r="W29" s="1"/>
    </row>
    <row r="30" spans="1:23" ht="14.4" x14ac:dyDescent="0.3">
      <c r="A30" s="97" t="s">
        <v>139</v>
      </c>
      <c r="B30" s="86" t="str">
        <f>HYPERLINK("https://learninglab.usgbc.org/module/1829/1730","Spanish")</f>
        <v>Spanish</v>
      </c>
      <c r="C30" s="70" t="s">
        <v>25</v>
      </c>
      <c r="D30" s="25" t="s">
        <v>13</v>
      </c>
      <c r="E30" s="14"/>
      <c r="F30" s="14"/>
      <c r="G30" s="14"/>
      <c r="H30" s="14"/>
      <c r="I30" s="14"/>
      <c r="J30" s="14"/>
      <c r="K30" s="14"/>
      <c r="L30" s="14"/>
      <c r="M30" s="8" t="s">
        <v>142</v>
      </c>
      <c r="N30" s="1"/>
      <c r="O30" s="19"/>
      <c r="P30" s="1"/>
      <c r="Q30" s="1"/>
      <c r="S30" s="1"/>
      <c r="T30" s="1"/>
      <c r="U30" s="1"/>
      <c r="V30" s="1"/>
      <c r="W30" s="1"/>
    </row>
    <row r="31" spans="1:23" ht="28.8" x14ac:dyDescent="0.3">
      <c r="A31" s="97" t="s">
        <v>143</v>
      </c>
      <c r="B31" s="86" t="str">
        <f>HYPERLINK("https://learninglab.usgbc.org/module/1412/1351","Spanish")</f>
        <v>Spanish</v>
      </c>
      <c r="C31" s="70" t="s">
        <v>28</v>
      </c>
      <c r="D31" s="25" t="s">
        <v>13</v>
      </c>
      <c r="E31" s="14"/>
      <c r="F31" s="14"/>
      <c r="G31" s="14"/>
      <c r="H31" s="14"/>
      <c r="I31" s="14"/>
      <c r="J31" s="14"/>
      <c r="K31" s="14"/>
      <c r="L31" s="14"/>
      <c r="M31" s="8" t="s">
        <v>146</v>
      </c>
      <c r="N31" s="1"/>
      <c r="O31" s="19"/>
      <c r="P31" s="1"/>
      <c r="Q31" s="1"/>
      <c r="S31" s="1"/>
      <c r="T31" s="1"/>
      <c r="U31" s="1"/>
      <c r="V31" s="1"/>
      <c r="W31" s="1"/>
    </row>
    <row r="32" spans="1:23" ht="28.8" x14ac:dyDescent="0.3">
      <c r="A32" s="97" t="s">
        <v>147</v>
      </c>
      <c r="B32" s="86" t="str">
        <f>HYPERLINK("https://learninglab.usgbc.org/module/1412/1317","Spanish")</f>
        <v>Spanish</v>
      </c>
      <c r="C32" s="70" t="s">
        <v>28</v>
      </c>
      <c r="D32" s="25" t="s">
        <v>13</v>
      </c>
      <c r="E32" s="14"/>
      <c r="F32" s="14"/>
      <c r="G32" s="14"/>
      <c r="H32" s="14"/>
      <c r="I32" s="14"/>
      <c r="J32" s="14"/>
      <c r="K32" s="25" t="s">
        <v>13</v>
      </c>
      <c r="L32" s="14"/>
      <c r="M32" s="8" t="s">
        <v>151</v>
      </c>
      <c r="N32" s="1"/>
      <c r="O32" s="19"/>
      <c r="P32" s="1"/>
      <c r="Q32" s="1"/>
      <c r="S32" s="1"/>
      <c r="T32" s="1"/>
      <c r="U32" s="1"/>
      <c r="V32" s="1"/>
      <c r="W32" s="1"/>
    </row>
    <row r="33" spans="1:23" ht="28.8" x14ac:dyDescent="0.3">
      <c r="A33" s="97" t="s">
        <v>154</v>
      </c>
      <c r="B33" s="86" t="str">
        <f>HYPERLINK("https://learninglab.usgbc.org/module/1412/1361","Spanish")</f>
        <v>Spanish</v>
      </c>
      <c r="C33" s="70" t="s">
        <v>28</v>
      </c>
      <c r="D33" s="25" t="s">
        <v>13</v>
      </c>
      <c r="E33" s="14"/>
      <c r="F33" s="14"/>
      <c r="G33" s="14"/>
      <c r="H33" s="14"/>
      <c r="I33" s="14"/>
      <c r="J33" s="14"/>
      <c r="K33" s="25" t="s">
        <v>13</v>
      </c>
      <c r="L33" s="14"/>
      <c r="M33" s="8"/>
      <c r="N33" s="1"/>
      <c r="O33" s="19"/>
      <c r="P33" s="1"/>
      <c r="Q33" s="1"/>
      <c r="S33" s="1"/>
      <c r="T33" s="1"/>
      <c r="U33" s="1"/>
      <c r="V33" s="1"/>
      <c r="W33" s="1"/>
    </row>
    <row r="34" spans="1:23" ht="14.4" x14ac:dyDescent="0.3">
      <c r="A34" s="97" t="s">
        <v>157</v>
      </c>
      <c r="B34" s="86" t="str">
        <f>HYPERLINK("https://learninglab.usgbc.org/module/1412/1411","Spanish")</f>
        <v>Spanish</v>
      </c>
      <c r="C34" s="70" t="s">
        <v>28</v>
      </c>
      <c r="D34" s="25" t="s">
        <v>13</v>
      </c>
      <c r="E34" s="14"/>
      <c r="F34" s="14"/>
      <c r="G34" s="14"/>
      <c r="H34" s="14"/>
      <c r="I34" s="14"/>
      <c r="J34" s="14"/>
      <c r="K34" s="25" t="s">
        <v>13</v>
      </c>
      <c r="L34" s="14"/>
      <c r="M34" s="8" t="s">
        <v>159</v>
      </c>
      <c r="N34" s="1"/>
      <c r="O34" s="19"/>
      <c r="P34" s="1"/>
      <c r="Q34" s="1"/>
      <c r="S34" s="1"/>
      <c r="T34" s="1"/>
      <c r="U34" s="1"/>
      <c r="V34" s="1"/>
      <c r="W34" s="1"/>
    </row>
    <row r="35" spans="1:23" s="43" customFormat="1" ht="14.4" x14ac:dyDescent="0.3">
      <c r="A35" s="99" t="s">
        <v>27</v>
      </c>
      <c r="B35" s="84"/>
      <c r="C35" s="73" t="s">
        <v>28</v>
      </c>
      <c r="D35" s="39"/>
      <c r="E35" s="39" t="s">
        <v>13</v>
      </c>
      <c r="F35" s="40"/>
      <c r="G35" s="41"/>
      <c r="H35" s="41"/>
      <c r="I35" s="41"/>
      <c r="J35" s="41"/>
      <c r="K35" s="41"/>
      <c r="L35" s="39"/>
      <c r="M35" s="46"/>
      <c r="N35" s="108"/>
      <c r="O35" s="108"/>
      <c r="P35" s="108"/>
      <c r="Q35" s="108"/>
      <c r="R35" s="114"/>
      <c r="S35" s="108"/>
      <c r="T35" s="108"/>
      <c r="U35" s="108"/>
      <c r="V35" s="108"/>
      <c r="W35" s="108"/>
    </row>
    <row r="36" spans="1:23" s="43" customFormat="1" ht="28.8" x14ac:dyDescent="0.3">
      <c r="A36" s="99" t="s">
        <v>56</v>
      </c>
      <c r="B36" s="84"/>
      <c r="C36" s="73" t="s">
        <v>28</v>
      </c>
      <c r="D36" s="39"/>
      <c r="E36" s="40"/>
      <c r="F36" s="40"/>
      <c r="G36" s="39"/>
      <c r="H36" s="39" t="s">
        <v>13</v>
      </c>
      <c r="I36" s="39"/>
      <c r="J36" s="39"/>
      <c r="K36" s="39"/>
      <c r="L36" s="39"/>
      <c r="M36" s="46"/>
      <c r="N36" s="108"/>
      <c r="O36" s="108"/>
      <c r="P36" s="108"/>
      <c r="Q36" s="108"/>
      <c r="R36" s="114"/>
      <c r="S36" s="108"/>
      <c r="T36" s="108"/>
      <c r="U36" s="108"/>
      <c r="V36" s="108"/>
      <c r="W36" s="108"/>
    </row>
    <row r="37" spans="1:23" s="43" customFormat="1" ht="14.4" x14ac:dyDescent="0.3">
      <c r="A37" s="99" t="s">
        <v>61</v>
      </c>
      <c r="B37" s="84"/>
      <c r="C37" s="73" t="s">
        <v>28</v>
      </c>
      <c r="D37" s="39"/>
      <c r="E37" s="39"/>
      <c r="F37" s="39"/>
      <c r="G37" s="39" t="s">
        <v>13</v>
      </c>
      <c r="H37" s="40"/>
      <c r="I37" s="40"/>
      <c r="J37" s="39"/>
      <c r="K37" s="39"/>
      <c r="L37" s="39"/>
      <c r="M37" s="46"/>
      <c r="N37" s="108"/>
      <c r="O37" s="108"/>
      <c r="P37" s="108"/>
      <c r="Q37" s="108"/>
      <c r="R37" s="114"/>
      <c r="S37" s="108"/>
      <c r="T37" s="108"/>
      <c r="U37" s="108"/>
      <c r="V37" s="108"/>
      <c r="W37" s="108"/>
    </row>
    <row r="38" spans="1:23" s="43" customFormat="1" ht="28.8" x14ac:dyDescent="0.3">
      <c r="A38" s="99" t="s">
        <v>69</v>
      </c>
      <c r="B38" s="84"/>
      <c r="C38" s="73" t="s">
        <v>28</v>
      </c>
      <c r="D38" s="39"/>
      <c r="E38" s="40"/>
      <c r="F38" s="39" t="s">
        <v>13</v>
      </c>
      <c r="G38" s="40"/>
      <c r="H38" s="40"/>
      <c r="I38" s="39" t="s">
        <v>13</v>
      </c>
      <c r="J38" s="39" t="s">
        <v>13</v>
      </c>
      <c r="K38" s="39" t="s">
        <v>13</v>
      </c>
      <c r="L38" s="40"/>
      <c r="M38" s="46"/>
      <c r="N38" s="109"/>
      <c r="O38" s="109"/>
      <c r="P38" s="109"/>
      <c r="Q38" s="109"/>
      <c r="R38" s="114"/>
      <c r="S38" s="109"/>
      <c r="T38" s="109"/>
      <c r="U38" s="109"/>
      <c r="V38" s="109"/>
      <c r="W38" s="109"/>
    </row>
    <row r="39" spans="1:23" s="43" customFormat="1" ht="28.8" x14ac:dyDescent="0.3">
      <c r="A39" s="99" t="s">
        <v>83</v>
      </c>
      <c r="B39" s="84"/>
      <c r="C39" s="73" t="s">
        <v>28</v>
      </c>
      <c r="D39" s="39" t="s">
        <v>13</v>
      </c>
      <c r="E39" s="39" t="s">
        <v>13</v>
      </c>
      <c r="F39" s="39" t="s">
        <v>13</v>
      </c>
      <c r="G39" s="39" t="s">
        <v>13</v>
      </c>
      <c r="H39" s="39" t="s">
        <v>13</v>
      </c>
      <c r="I39" s="40"/>
      <c r="J39" s="39" t="s">
        <v>13</v>
      </c>
      <c r="K39" s="39" t="s">
        <v>13</v>
      </c>
      <c r="L39" s="39" t="s">
        <v>13</v>
      </c>
      <c r="M39" s="46"/>
      <c r="N39" s="109"/>
      <c r="O39" s="109"/>
      <c r="P39" s="109"/>
      <c r="Q39" s="109"/>
      <c r="R39" s="114"/>
      <c r="S39" s="109"/>
      <c r="T39" s="109"/>
      <c r="U39" s="109"/>
      <c r="V39" s="109"/>
      <c r="W39" s="109"/>
    </row>
    <row r="40" spans="1:23" s="43" customFormat="1" ht="28.8" x14ac:dyDescent="0.3">
      <c r="A40" s="99" t="s">
        <v>86</v>
      </c>
      <c r="B40" s="84"/>
      <c r="C40" s="73" t="s">
        <v>28</v>
      </c>
      <c r="D40" s="39"/>
      <c r="E40" s="40"/>
      <c r="F40" s="39" t="s">
        <v>13</v>
      </c>
      <c r="G40" s="40"/>
      <c r="H40" s="40"/>
      <c r="I40" s="40"/>
      <c r="J40" s="40"/>
      <c r="K40" s="40"/>
      <c r="L40" s="40"/>
      <c r="M40" s="46"/>
      <c r="N40" s="109"/>
      <c r="O40" s="109"/>
      <c r="P40" s="109"/>
      <c r="Q40" s="109"/>
      <c r="R40" s="114"/>
      <c r="S40" s="109"/>
      <c r="T40" s="109"/>
      <c r="U40" s="109"/>
      <c r="V40" s="109"/>
      <c r="W40" s="109"/>
    </row>
    <row r="41" spans="1:23" s="43" customFormat="1" ht="14.4" x14ac:dyDescent="0.3">
      <c r="A41" s="100" t="str">
        <f>HYPERLINK("https://learninglab.usgbc.org/module/15348/15014","Materials and Resources: A Building's Life Cycle")</f>
        <v>Materials and Resources: A Building's Life Cycle</v>
      </c>
      <c r="B41" s="84"/>
      <c r="C41" s="73" t="s">
        <v>28</v>
      </c>
      <c r="D41" s="46" t="s">
        <v>13</v>
      </c>
      <c r="E41" s="46" t="s">
        <v>13</v>
      </c>
      <c r="F41" s="46" t="s">
        <v>13</v>
      </c>
      <c r="G41" s="46" t="s">
        <v>13</v>
      </c>
      <c r="H41" s="46" t="s">
        <v>13</v>
      </c>
      <c r="I41" s="44"/>
      <c r="J41" s="44"/>
      <c r="K41" s="44"/>
      <c r="L41" s="44"/>
      <c r="M41" s="44"/>
      <c r="N41" s="109"/>
      <c r="O41" s="109"/>
      <c r="P41" s="109"/>
      <c r="Q41" s="109"/>
      <c r="R41" s="114"/>
      <c r="S41" s="109"/>
      <c r="T41" s="109"/>
      <c r="U41" s="109"/>
      <c r="V41" s="109"/>
      <c r="W41" s="109"/>
    </row>
    <row r="42" spans="1:23" s="43" customFormat="1" ht="14.4" x14ac:dyDescent="0.3">
      <c r="A42" s="100" t="str">
        <f>HYPERLINK("https://learninglab.usgbc.org/module/15348/15146","Materials and Resources: Building Deconstruction")</f>
        <v>Materials and Resources: Building Deconstruction</v>
      </c>
      <c r="B42" s="84"/>
      <c r="C42" s="73" t="s">
        <v>28</v>
      </c>
      <c r="D42" s="46" t="s">
        <v>13</v>
      </c>
      <c r="E42" s="46" t="s">
        <v>13</v>
      </c>
      <c r="F42" s="46" t="s">
        <v>13</v>
      </c>
      <c r="G42" s="44"/>
      <c r="H42" s="44"/>
      <c r="I42" s="44"/>
      <c r="J42" s="44"/>
      <c r="K42" s="44"/>
      <c r="L42" s="44"/>
      <c r="M42" s="44"/>
      <c r="N42" s="109"/>
      <c r="O42" s="109"/>
      <c r="P42" s="109"/>
      <c r="Q42" s="109"/>
      <c r="R42" s="114"/>
      <c r="S42" s="109"/>
      <c r="T42" s="109"/>
      <c r="U42" s="109"/>
      <c r="V42" s="109"/>
      <c r="W42" s="109"/>
    </row>
    <row r="43" spans="1:23" s="43" customFormat="1" ht="14.4" x14ac:dyDescent="0.3">
      <c r="A43" s="100" t="str">
        <f>HYPERLINK("https://learninglab.usgbc.org/module/15348/15032","Materials and Resources: Building with the Three Rs")</f>
        <v>Materials and Resources: Building with the Three Rs</v>
      </c>
      <c r="B43" s="84"/>
      <c r="C43" s="73" t="s">
        <v>28</v>
      </c>
      <c r="D43" s="46" t="s">
        <v>13</v>
      </c>
      <c r="E43" s="46" t="s">
        <v>13</v>
      </c>
      <c r="F43" s="46" t="s">
        <v>13</v>
      </c>
      <c r="G43" s="46" t="s">
        <v>13</v>
      </c>
      <c r="H43" s="44"/>
      <c r="I43" s="44"/>
      <c r="J43" s="44"/>
      <c r="K43" s="46" t="s">
        <v>13</v>
      </c>
      <c r="L43" s="46" t="s">
        <v>13</v>
      </c>
      <c r="M43" s="44"/>
      <c r="N43" s="109"/>
      <c r="O43" s="109"/>
      <c r="P43" s="109"/>
      <c r="Q43" s="109"/>
      <c r="R43" s="114"/>
      <c r="S43" s="109"/>
      <c r="T43" s="109"/>
      <c r="U43" s="109"/>
      <c r="V43" s="109"/>
      <c r="W43" s="109"/>
    </row>
    <row r="44" spans="1:23" s="43" customFormat="1" ht="14.4" x14ac:dyDescent="0.3">
      <c r="A44" s="100" t="str">
        <f>HYPERLINK("https://learninglab.usgbc.org/module/15348/15025","Materials and Resources: Material Impacts")</f>
        <v>Materials and Resources: Material Impacts</v>
      </c>
      <c r="B44" s="84"/>
      <c r="C44" s="73" t="s">
        <v>28</v>
      </c>
      <c r="D44" s="46" t="s">
        <v>13</v>
      </c>
      <c r="E44" s="44"/>
      <c r="F44" s="44"/>
      <c r="G44" s="46" t="s">
        <v>13</v>
      </c>
      <c r="H44" s="44"/>
      <c r="I44" s="46" t="s">
        <v>13</v>
      </c>
      <c r="J44" s="46" t="s">
        <v>13</v>
      </c>
      <c r="K44" s="46" t="s">
        <v>13</v>
      </c>
      <c r="L44" s="46" t="s">
        <v>13</v>
      </c>
      <c r="M44" s="44"/>
      <c r="N44" s="109"/>
      <c r="O44" s="109"/>
      <c r="P44" s="109"/>
      <c r="Q44" s="109"/>
      <c r="R44" s="114"/>
      <c r="S44" s="109"/>
      <c r="T44" s="109"/>
      <c r="U44" s="109"/>
      <c r="V44" s="109"/>
      <c r="W44" s="109"/>
    </row>
    <row r="45" spans="1:23" s="43" customFormat="1" ht="14.4" x14ac:dyDescent="0.3">
      <c r="A45" s="100" t="str">
        <f>HYPERLINK("https://learninglab.usgbc.org/module/15348/15108","Materials and Resources: Occupancy Waste Management")</f>
        <v>Materials and Resources: Occupancy Waste Management</v>
      </c>
      <c r="B45" s="84"/>
      <c r="C45" s="73" t="s">
        <v>28</v>
      </c>
      <c r="D45" s="46" t="s">
        <v>13</v>
      </c>
      <c r="E45" s="46" t="s">
        <v>13</v>
      </c>
      <c r="F45" s="44"/>
      <c r="G45" s="44"/>
      <c r="H45" s="44"/>
      <c r="I45" s="44"/>
      <c r="J45" s="44"/>
      <c r="K45" s="44"/>
      <c r="L45" s="44"/>
      <c r="M45" s="44"/>
      <c r="N45" s="109"/>
      <c r="O45" s="109"/>
      <c r="P45" s="109"/>
      <c r="Q45" s="109"/>
      <c r="R45" s="114"/>
      <c r="S45" s="109"/>
      <c r="T45" s="109"/>
      <c r="U45" s="109"/>
      <c r="V45" s="109"/>
      <c r="W45" s="109"/>
    </row>
    <row r="46" spans="1:23" s="43" customFormat="1" ht="14.4" x14ac:dyDescent="0.3">
      <c r="A46" s="100" t="str">
        <f>HYPERLINK("https://learninglab.usgbc.org/module/15348/15047","Materials and Resources: Sustainably Sources Materials")</f>
        <v>Materials and Resources: Sustainably Sources Materials</v>
      </c>
      <c r="B46" s="84"/>
      <c r="C46" s="73" t="s">
        <v>28</v>
      </c>
      <c r="D46" s="44"/>
      <c r="E46" s="44"/>
      <c r="F46" s="44"/>
      <c r="G46" s="44"/>
      <c r="H46" s="44"/>
      <c r="I46" s="44"/>
      <c r="J46" s="46" t="s">
        <v>13</v>
      </c>
      <c r="K46" s="44"/>
      <c r="L46" s="46" t="s">
        <v>13</v>
      </c>
      <c r="M46" s="44"/>
      <c r="N46" s="109"/>
      <c r="O46" s="109"/>
      <c r="P46" s="109"/>
      <c r="Q46" s="109"/>
      <c r="R46" s="114"/>
      <c r="S46" s="109"/>
      <c r="T46" s="109"/>
      <c r="U46" s="109"/>
      <c r="V46" s="109"/>
      <c r="W46" s="109"/>
    </row>
    <row r="47" spans="1:23" ht="14.4" x14ac:dyDescent="0.3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</row>
    <row r="48" spans="1:23" ht="28.8" x14ac:dyDescent="0.3">
      <c r="A48" s="101" t="s">
        <v>288</v>
      </c>
      <c r="B48" s="24"/>
      <c r="C48" s="2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</row>
    <row r="50" spans="1:23" ht="14.4" x14ac:dyDescent="0.3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</row>
    <row r="51" spans="1:23" ht="14.4" x14ac:dyDescent="0.3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</row>
    <row r="52" spans="1:23" ht="14.4" x14ac:dyDescent="0.3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</row>
    <row r="53" spans="1:23" ht="14.4" x14ac:dyDescent="0.3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  <c r="V53" s="1"/>
      <c r="W53" s="1"/>
    </row>
    <row r="54" spans="1:23" ht="14.4" x14ac:dyDescent="0.3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U54" s="1"/>
      <c r="V54" s="1"/>
      <c r="W54" s="1"/>
    </row>
    <row r="55" spans="1:23" ht="14.4" x14ac:dyDescent="0.3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</row>
    <row r="56" spans="1:23" ht="14.4" x14ac:dyDescent="0.3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</row>
    <row r="57" spans="1:23" ht="14.4" x14ac:dyDescent="0.3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</row>
    <row r="58" spans="1:23" ht="14.4" x14ac:dyDescent="0.3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1"/>
      <c r="T58" s="1"/>
      <c r="U58" s="1"/>
      <c r="V58" s="1"/>
      <c r="W58" s="1"/>
    </row>
    <row r="59" spans="1:23" ht="14.4" x14ac:dyDescent="0.3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</row>
    <row r="60" spans="1:23" ht="14.4" x14ac:dyDescent="0.3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</row>
    <row r="61" spans="1:23" ht="14.4" x14ac:dyDescent="0.3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1"/>
      <c r="T61" s="1"/>
      <c r="U61" s="1"/>
      <c r="V61" s="1"/>
      <c r="W61" s="1"/>
    </row>
    <row r="62" spans="1:23" ht="14.4" x14ac:dyDescent="0.3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1"/>
      <c r="T62" s="1"/>
      <c r="U62" s="1"/>
      <c r="V62" s="1"/>
      <c r="W62" s="1"/>
    </row>
    <row r="63" spans="1:23" ht="14.4" x14ac:dyDescent="0.3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</row>
    <row r="64" spans="1:23" ht="14.4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  <c r="V64" s="1"/>
      <c r="W64" s="1"/>
    </row>
    <row r="65" spans="1:23" ht="14.4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S65" s="1"/>
      <c r="T65" s="1"/>
      <c r="U65" s="1"/>
      <c r="V65" s="1"/>
      <c r="W65" s="1"/>
    </row>
    <row r="66" spans="1:23" ht="14.4" x14ac:dyDescent="0.3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S66" s="1"/>
      <c r="T66" s="1"/>
      <c r="U66" s="1"/>
      <c r="V66" s="1"/>
      <c r="W66" s="1"/>
    </row>
    <row r="67" spans="1:23" ht="14.4" x14ac:dyDescent="0.3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</row>
    <row r="68" spans="1:23" ht="14.4" x14ac:dyDescent="0.3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1"/>
      <c r="T68" s="1"/>
      <c r="U68" s="1"/>
      <c r="V68" s="1"/>
      <c r="W68" s="1"/>
    </row>
    <row r="69" spans="1:23" ht="14.4" x14ac:dyDescent="0.3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  <c r="W69" s="1"/>
    </row>
    <row r="70" spans="1:23" ht="14.4" x14ac:dyDescent="0.3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S70" s="1"/>
      <c r="T70" s="1"/>
      <c r="U70" s="1"/>
      <c r="V70" s="1"/>
      <c r="W70" s="1"/>
    </row>
    <row r="71" spans="1:23" ht="14.4" x14ac:dyDescent="0.3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</row>
    <row r="72" spans="1:23" ht="14.4" x14ac:dyDescent="0.3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</row>
    <row r="73" spans="1:23" ht="14.4" x14ac:dyDescent="0.3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  <c r="W73" s="1"/>
    </row>
    <row r="74" spans="1:23" ht="14.4" x14ac:dyDescent="0.3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</row>
    <row r="75" spans="1:23" ht="14.4" x14ac:dyDescent="0.3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</row>
    <row r="76" spans="1:23" ht="14.4" x14ac:dyDescent="0.3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</row>
    <row r="77" spans="1:23" ht="14.4" x14ac:dyDescent="0.3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</row>
    <row r="78" spans="1:23" ht="14.4" x14ac:dyDescent="0.3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</row>
    <row r="79" spans="1:23" ht="14.4" x14ac:dyDescent="0.3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</row>
    <row r="80" spans="1:23" ht="14.4" x14ac:dyDescent="0.3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</row>
    <row r="81" spans="1:23" ht="14.4" x14ac:dyDescent="0.3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</row>
    <row r="82" spans="1:23" ht="14.4" x14ac:dyDescent="0.3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</row>
    <row r="83" spans="1:23" ht="14.4" x14ac:dyDescent="0.3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</row>
    <row r="84" spans="1:23" ht="14.4" x14ac:dyDescent="0.3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</row>
    <row r="85" spans="1:23" ht="14.4" x14ac:dyDescent="0.3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</row>
    <row r="86" spans="1:23" ht="14.4" x14ac:dyDescent="0.3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</row>
    <row r="87" spans="1:23" ht="14.4" x14ac:dyDescent="0.3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</row>
    <row r="88" spans="1:23" ht="14.4" x14ac:dyDescent="0.3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</row>
    <row r="89" spans="1:23" ht="14.4" x14ac:dyDescent="0.3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</row>
    <row r="90" spans="1:23" ht="14.4" x14ac:dyDescent="0.3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</row>
    <row r="91" spans="1:23" ht="14.4" x14ac:dyDescent="0.3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</row>
    <row r="92" spans="1:23" ht="14.4" x14ac:dyDescent="0.3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</row>
    <row r="93" spans="1:23" ht="14.4" x14ac:dyDescent="0.3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</row>
    <row r="94" spans="1:23" ht="14.4" x14ac:dyDescent="0.3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</row>
    <row r="95" spans="1:23" ht="14.4" x14ac:dyDescent="0.3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</row>
    <row r="96" spans="1:23" ht="14.4" x14ac:dyDescent="0.3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</row>
    <row r="97" spans="1:23" ht="14.4" x14ac:dyDescent="0.3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</row>
    <row r="98" spans="1:23" ht="14.4" x14ac:dyDescent="0.3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</row>
    <row r="99" spans="1:23" ht="14.4" x14ac:dyDescent="0.3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</row>
    <row r="100" spans="1:23" ht="14.4" x14ac:dyDescent="0.3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</row>
    <row r="101" spans="1:23" ht="14.4" x14ac:dyDescent="0.3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</row>
    <row r="102" spans="1:23" ht="14.4" x14ac:dyDescent="0.3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</row>
    <row r="103" spans="1:23" ht="14.4" x14ac:dyDescent="0.3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</row>
    <row r="104" spans="1:23" ht="14.4" x14ac:dyDescent="0.3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</row>
    <row r="105" spans="1:23" ht="14.4" x14ac:dyDescent="0.3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</row>
    <row r="106" spans="1:23" ht="14.4" x14ac:dyDescent="0.3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</row>
    <row r="107" spans="1:23" ht="14.4" x14ac:dyDescent="0.3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</row>
    <row r="108" spans="1:23" ht="14.4" x14ac:dyDescent="0.3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</row>
    <row r="109" spans="1:23" ht="14.4" x14ac:dyDescent="0.3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</row>
    <row r="110" spans="1:23" ht="14.4" x14ac:dyDescent="0.3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</row>
    <row r="111" spans="1:23" ht="14.4" x14ac:dyDescent="0.3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</row>
    <row r="112" spans="1:23" ht="14.4" x14ac:dyDescent="0.3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</row>
    <row r="113" spans="1:23" ht="14.4" x14ac:dyDescent="0.3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</row>
    <row r="114" spans="1:23" ht="14.4" x14ac:dyDescent="0.3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</row>
    <row r="115" spans="1:23" ht="14.4" x14ac:dyDescent="0.3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</row>
    <row r="116" spans="1:23" ht="14.4" x14ac:dyDescent="0.3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</row>
    <row r="117" spans="1:23" ht="14.4" x14ac:dyDescent="0.3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</row>
    <row r="118" spans="1:23" ht="14.4" x14ac:dyDescent="0.3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</row>
    <row r="119" spans="1:23" ht="14.4" x14ac:dyDescent="0.3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S119" s="1"/>
      <c r="T119" s="1"/>
      <c r="U119" s="1"/>
      <c r="V119" s="1"/>
      <c r="W119" s="1"/>
    </row>
    <row r="120" spans="1:23" ht="14.4" x14ac:dyDescent="0.3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S120" s="1"/>
      <c r="T120" s="1"/>
      <c r="U120" s="1"/>
      <c r="V120" s="1"/>
      <c r="W120" s="1"/>
    </row>
    <row r="121" spans="1:23" ht="14.4" x14ac:dyDescent="0.3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S121" s="1"/>
      <c r="T121" s="1"/>
      <c r="U121" s="1"/>
      <c r="V121" s="1"/>
      <c r="W121" s="1"/>
    </row>
    <row r="122" spans="1:23" ht="14.4" x14ac:dyDescent="0.3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S122" s="1"/>
      <c r="T122" s="1"/>
      <c r="U122" s="1"/>
      <c r="V122" s="1"/>
      <c r="W122" s="1"/>
    </row>
    <row r="123" spans="1:23" ht="14.4" x14ac:dyDescent="0.3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</row>
    <row r="124" spans="1:23" ht="14.4" x14ac:dyDescent="0.3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S124" s="1"/>
      <c r="T124" s="1"/>
      <c r="U124" s="1"/>
      <c r="V124" s="1"/>
      <c r="W124" s="1"/>
    </row>
    <row r="125" spans="1:23" ht="14.4" x14ac:dyDescent="0.3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1"/>
      <c r="T125" s="1"/>
      <c r="U125" s="1"/>
      <c r="V125" s="1"/>
      <c r="W125" s="1"/>
    </row>
    <row r="126" spans="1:23" ht="14.4" x14ac:dyDescent="0.3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S126" s="1"/>
      <c r="T126" s="1"/>
      <c r="U126" s="1"/>
      <c r="V126" s="1"/>
      <c r="W126" s="1"/>
    </row>
    <row r="127" spans="1:23" ht="14.4" x14ac:dyDescent="0.3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S127" s="1"/>
      <c r="T127" s="1"/>
      <c r="U127" s="1"/>
      <c r="V127" s="1"/>
      <c r="W127" s="1"/>
    </row>
    <row r="128" spans="1:23" ht="14.4" x14ac:dyDescent="0.3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S128" s="1"/>
      <c r="T128" s="1"/>
      <c r="U128" s="1"/>
      <c r="V128" s="1"/>
      <c r="W128" s="1"/>
    </row>
    <row r="129" spans="1:23" ht="14.4" x14ac:dyDescent="0.3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S129" s="1"/>
      <c r="T129" s="1"/>
      <c r="U129" s="1"/>
      <c r="V129" s="1"/>
      <c r="W129" s="1"/>
    </row>
    <row r="130" spans="1:23" ht="14.4" x14ac:dyDescent="0.3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S130" s="1"/>
      <c r="T130" s="1"/>
      <c r="U130" s="1"/>
      <c r="V130" s="1"/>
      <c r="W130" s="1"/>
    </row>
    <row r="131" spans="1:23" ht="14.4" x14ac:dyDescent="0.3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S131" s="1"/>
      <c r="T131" s="1"/>
      <c r="U131" s="1"/>
      <c r="V131" s="1"/>
      <c r="W131" s="1"/>
    </row>
    <row r="132" spans="1:23" ht="14.4" x14ac:dyDescent="0.3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S132" s="1"/>
      <c r="T132" s="1"/>
      <c r="U132" s="1"/>
      <c r="V132" s="1"/>
      <c r="W132" s="1"/>
    </row>
    <row r="133" spans="1:23" ht="14.4" x14ac:dyDescent="0.3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S133" s="1"/>
      <c r="T133" s="1"/>
      <c r="U133" s="1"/>
      <c r="V133" s="1"/>
      <c r="W133" s="1"/>
    </row>
    <row r="134" spans="1:23" ht="14.4" x14ac:dyDescent="0.3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S134" s="1"/>
      <c r="T134" s="1"/>
      <c r="U134" s="1"/>
      <c r="V134" s="1"/>
      <c r="W134" s="1"/>
    </row>
    <row r="135" spans="1:23" ht="14.4" x14ac:dyDescent="0.3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S135" s="1"/>
      <c r="T135" s="1"/>
      <c r="U135" s="1"/>
      <c r="V135" s="1"/>
      <c r="W135" s="1"/>
    </row>
    <row r="136" spans="1:23" ht="14.4" x14ac:dyDescent="0.3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S136" s="1"/>
      <c r="T136" s="1"/>
      <c r="U136" s="1"/>
      <c r="V136" s="1"/>
      <c r="W136" s="1"/>
    </row>
    <row r="137" spans="1:23" ht="14.4" x14ac:dyDescent="0.3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S137" s="1"/>
      <c r="T137" s="1"/>
      <c r="U137" s="1"/>
      <c r="V137" s="1"/>
      <c r="W137" s="1"/>
    </row>
    <row r="138" spans="1:23" ht="14.4" x14ac:dyDescent="0.3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S138" s="1"/>
      <c r="T138" s="1"/>
      <c r="U138" s="1"/>
      <c r="V138" s="1"/>
      <c r="W138" s="1"/>
    </row>
    <row r="139" spans="1:23" ht="14.4" x14ac:dyDescent="0.3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S139" s="1"/>
      <c r="T139" s="1"/>
      <c r="U139" s="1"/>
      <c r="V139" s="1"/>
      <c r="W139" s="1"/>
    </row>
    <row r="140" spans="1:23" ht="14.4" x14ac:dyDescent="0.3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S140" s="1"/>
      <c r="T140" s="1"/>
      <c r="U140" s="1"/>
      <c r="V140" s="1"/>
      <c r="W140" s="1"/>
    </row>
    <row r="141" spans="1:23" ht="14.4" x14ac:dyDescent="0.3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S141" s="1"/>
      <c r="T141" s="1"/>
      <c r="U141" s="1"/>
      <c r="V141" s="1"/>
      <c r="W141" s="1"/>
    </row>
    <row r="142" spans="1:23" ht="14.4" x14ac:dyDescent="0.3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S142" s="1"/>
      <c r="T142" s="1"/>
      <c r="U142" s="1"/>
      <c r="V142" s="1"/>
      <c r="W142" s="1"/>
    </row>
    <row r="143" spans="1:23" ht="14.4" x14ac:dyDescent="0.3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S143" s="1"/>
      <c r="T143" s="1"/>
      <c r="U143" s="1"/>
      <c r="V143" s="1"/>
      <c r="W143" s="1"/>
    </row>
    <row r="144" spans="1:23" ht="14.4" x14ac:dyDescent="0.3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S144" s="1"/>
      <c r="T144" s="1"/>
      <c r="U144" s="1"/>
      <c r="V144" s="1"/>
      <c r="W144" s="1"/>
    </row>
    <row r="145" spans="1:23" ht="14.4" x14ac:dyDescent="0.3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S145" s="1"/>
      <c r="T145" s="1"/>
      <c r="U145" s="1"/>
      <c r="V145" s="1"/>
      <c r="W145" s="1"/>
    </row>
    <row r="146" spans="1:23" ht="14.4" x14ac:dyDescent="0.3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S146" s="1"/>
      <c r="T146" s="1"/>
      <c r="U146" s="1"/>
      <c r="V146" s="1"/>
      <c r="W146" s="1"/>
    </row>
    <row r="147" spans="1:23" ht="14.4" x14ac:dyDescent="0.3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S147" s="1"/>
      <c r="T147" s="1"/>
      <c r="U147" s="1"/>
      <c r="V147" s="1"/>
      <c r="W147" s="1"/>
    </row>
    <row r="148" spans="1:23" ht="14.4" x14ac:dyDescent="0.3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S148" s="1"/>
      <c r="T148" s="1"/>
      <c r="U148" s="1"/>
      <c r="V148" s="1"/>
      <c r="W148" s="1"/>
    </row>
    <row r="149" spans="1:23" ht="14.4" x14ac:dyDescent="0.3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S149" s="1"/>
      <c r="T149" s="1"/>
      <c r="U149" s="1"/>
      <c r="V149" s="1"/>
      <c r="W149" s="1"/>
    </row>
    <row r="150" spans="1:23" ht="14.4" x14ac:dyDescent="0.3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S150" s="1"/>
      <c r="T150" s="1"/>
      <c r="U150" s="1"/>
      <c r="V150" s="1"/>
      <c r="W150" s="1"/>
    </row>
    <row r="151" spans="1:23" ht="14.4" x14ac:dyDescent="0.3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S151" s="1"/>
      <c r="T151" s="1"/>
      <c r="U151" s="1"/>
      <c r="V151" s="1"/>
      <c r="W151" s="1"/>
    </row>
    <row r="152" spans="1:23" ht="14.4" x14ac:dyDescent="0.3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1"/>
      <c r="T152" s="1"/>
      <c r="U152" s="1"/>
      <c r="V152" s="1"/>
      <c r="W152" s="1"/>
    </row>
    <row r="153" spans="1:23" ht="14.4" x14ac:dyDescent="0.3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S153" s="1"/>
      <c r="T153" s="1"/>
      <c r="U153" s="1"/>
      <c r="V153" s="1"/>
      <c r="W153" s="1"/>
    </row>
    <row r="154" spans="1:23" ht="14.4" x14ac:dyDescent="0.3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S154" s="1"/>
      <c r="T154" s="1"/>
      <c r="U154" s="1"/>
      <c r="V154" s="1"/>
      <c r="W154" s="1"/>
    </row>
    <row r="155" spans="1:23" ht="14.4" x14ac:dyDescent="0.3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1"/>
      <c r="T155" s="1"/>
      <c r="U155" s="1"/>
      <c r="V155" s="1"/>
      <c r="W155" s="1"/>
    </row>
    <row r="156" spans="1:23" ht="14.4" x14ac:dyDescent="0.3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1"/>
      <c r="T156" s="1"/>
      <c r="U156" s="1"/>
      <c r="V156" s="1"/>
      <c r="W156" s="1"/>
    </row>
    <row r="157" spans="1:23" ht="14.4" x14ac:dyDescent="0.3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1"/>
      <c r="T157" s="1"/>
      <c r="U157" s="1"/>
      <c r="V157" s="1"/>
      <c r="W157" s="1"/>
    </row>
    <row r="158" spans="1:23" ht="14.4" x14ac:dyDescent="0.3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T158" s="1"/>
      <c r="U158" s="1"/>
      <c r="V158" s="1"/>
      <c r="W158" s="1"/>
    </row>
    <row r="159" spans="1:23" ht="14.4" x14ac:dyDescent="0.3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T159" s="1"/>
      <c r="U159" s="1"/>
      <c r="V159" s="1"/>
      <c r="W159" s="1"/>
    </row>
    <row r="160" spans="1:23" ht="14.4" x14ac:dyDescent="0.3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T160" s="1"/>
      <c r="U160" s="1"/>
      <c r="V160" s="1"/>
      <c r="W160" s="1"/>
    </row>
    <row r="161" spans="1:23" ht="14.4" x14ac:dyDescent="0.3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T161" s="1"/>
      <c r="U161" s="1"/>
      <c r="V161" s="1"/>
      <c r="W161" s="1"/>
    </row>
    <row r="162" spans="1:23" ht="14.4" x14ac:dyDescent="0.3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T162" s="1"/>
      <c r="U162" s="1"/>
      <c r="V162" s="1"/>
      <c r="W162" s="1"/>
    </row>
    <row r="163" spans="1:23" ht="14.4" x14ac:dyDescent="0.3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T163" s="1"/>
      <c r="U163" s="1"/>
      <c r="V163" s="1"/>
      <c r="W163" s="1"/>
    </row>
    <row r="164" spans="1:23" ht="14.4" x14ac:dyDescent="0.3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/>
      <c r="V164" s="1"/>
      <c r="W164" s="1"/>
    </row>
    <row r="165" spans="1:23" ht="14.4" x14ac:dyDescent="0.3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/>
      <c r="V165" s="1"/>
      <c r="W165" s="1"/>
    </row>
    <row r="166" spans="1:23" ht="14.4" x14ac:dyDescent="0.3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T166" s="1"/>
      <c r="U166" s="1"/>
      <c r="V166" s="1"/>
      <c r="W166" s="1"/>
    </row>
    <row r="167" spans="1:23" ht="14.4" x14ac:dyDescent="0.3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T167" s="1"/>
      <c r="U167" s="1"/>
      <c r="V167" s="1"/>
      <c r="W167" s="1"/>
    </row>
    <row r="168" spans="1:23" ht="14.4" x14ac:dyDescent="0.3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T168" s="1"/>
      <c r="U168" s="1"/>
      <c r="V168" s="1"/>
      <c r="W168" s="1"/>
    </row>
    <row r="169" spans="1:23" ht="14.4" x14ac:dyDescent="0.3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T169" s="1"/>
      <c r="U169" s="1"/>
      <c r="V169" s="1"/>
      <c r="W169" s="1"/>
    </row>
    <row r="170" spans="1:23" ht="14.4" x14ac:dyDescent="0.3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T170" s="1"/>
      <c r="U170" s="1"/>
      <c r="V170" s="1"/>
      <c r="W170" s="1"/>
    </row>
    <row r="171" spans="1:23" ht="14.4" x14ac:dyDescent="0.3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T171" s="1"/>
      <c r="U171" s="1"/>
      <c r="V171" s="1"/>
      <c r="W171" s="1"/>
    </row>
    <row r="172" spans="1:23" ht="14.4" x14ac:dyDescent="0.3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T172" s="1"/>
      <c r="U172" s="1"/>
      <c r="V172" s="1"/>
      <c r="W172" s="1"/>
    </row>
    <row r="173" spans="1:23" ht="14.4" x14ac:dyDescent="0.3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T173" s="1"/>
      <c r="U173" s="1"/>
      <c r="V173" s="1"/>
      <c r="W173" s="1"/>
    </row>
    <row r="174" spans="1:23" ht="14.4" x14ac:dyDescent="0.3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T174" s="1"/>
      <c r="U174" s="1"/>
      <c r="V174" s="1"/>
      <c r="W174" s="1"/>
    </row>
    <row r="175" spans="1:23" ht="14.4" x14ac:dyDescent="0.3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T175" s="1"/>
      <c r="U175" s="1"/>
      <c r="V175" s="1"/>
      <c r="W175" s="1"/>
    </row>
    <row r="176" spans="1:23" ht="14.4" x14ac:dyDescent="0.3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T176" s="1"/>
      <c r="U176" s="1"/>
      <c r="V176" s="1"/>
      <c r="W176" s="1"/>
    </row>
    <row r="177" spans="1:23" ht="14.4" x14ac:dyDescent="0.3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T177" s="1"/>
      <c r="U177" s="1"/>
      <c r="V177" s="1"/>
      <c r="W177" s="1"/>
    </row>
    <row r="178" spans="1:23" ht="14.4" x14ac:dyDescent="0.3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T178" s="1"/>
      <c r="U178" s="1"/>
      <c r="V178" s="1"/>
      <c r="W178" s="1"/>
    </row>
    <row r="179" spans="1:23" ht="14.4" x14ac:dyDescent="0.3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T179" s="1"/>
      <c r="U179" s="1"/>
      <c r="V179" s="1"/>
      <c r="W179" s="1"/>
    </row>
    <row r="180" spans="1:23" ht="14.4" x14ac:dyDescent="0.3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T180" s="1"/>
      <c r="U180" s="1"/>
      <c r="V180" s="1"/>
      <c r="W180" s="1"/>
    </row>
    <row r="181" spans="1:23" ht="14.4" x14ac:dyDescent="0.3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T181" s="1"/>
      <c r="U181" s="1"/>
      <c r="V181" s="1"/>
      <c r="W181" s="1"/>
    </row>
    <row r="182" spans="1:23" ht="14.4" x14ac:dyDescent="0.3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T182" s="1"/>
      <c r="U182" s="1"/>
      <c r="V182" s="1"/>
      <c r="W182" s="1"/>
    </row>
    <row r="183" spans="1:23" ht="14.4" x14ac:dyDescent="0.3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T183" s="1"/>
      <c r="U183" s="1"/>
      <c r="V183" s="1"/>
      <c r="W183" s="1"/>
    </row>
    <row r="184" spans="1:23" ht="14.4" x14ac:dyDescent="0.3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  <c r="V184" s="1"/>
      <c r="W184" s="1"/>
    </row>
    <row r="185" spans="1:23" ht="14.4" x14ac:dyDescent="0.3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  <c r="V185" s="1"/>
      <c r="W185" s="1"/>
    </row>
    <row r="186" spans="1:23" ht="14.4" x14ac:dyDescent="0.3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T186" s="1"/>
      <c r="U186" s="1"/>
      <c r="V186" s="1"/>
      <c r="W186" s="1"/>
    </row>
    <row r="187" spans="1:23" ht="14.4" x14ac:dyDescent="0.3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T187" s="1"/>
      <c r="U187" s="1"/>
      <c r="V187" s="1"/>
      <c r="W187" s="1"/>
    </row>
    <row r="188" spans="1:23" ht="14.4" x14ac:dyDescent="0.3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T188" s="1"/>
      <c r="U188" s="1"/>
      <c r="V188" s="1"/>
      <c r="W188" s="1"/>
    </row>
    <row r="189" spans="1:23" ht="14.4" x14ac:dyDescent="0.3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T189" s="1"/>
      <c r="U189" s="1"/>
      <c r="V189" s="1"/>
      <c r="W189" s="1"/>
    </row>
    <row r="190" spans="1:23" ht="14.4" x14ac:dyDescent="0.3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T190" s="1"/>
      <c r="U190" s="1"/>
      <c r="V190" s="1"/>
      <c r="W190" s="1"/>
    </row>
    <row r="191" spans="1:23" ht="14.4" x14ac:dyDescent="0.3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T191" s="1"/>
      <c r="U191" s="1"/>
      <c r="V191" s="1"/>
      <c r="W191" s="1"/>
    </row>
    <row r="192" spans="1:23" ht="14.4" x14ac:dyDescent="0.3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T192" s="1"/>
      <c r="U192" s="1"/>
      <c r="V192" s="1"/>
      <c r="W192" s="1"/>
    </row>
    <row r="193" spans="1:23" ht="14.4" x14ac:dyDescent="0.3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T193" s="1"/>
      <c r="U193" s="1"/>
      <c r="V193" s="1"/>
      <c r="W193" s="1"/>
    </row>
    <row r="194" spans="1:23" ht="14.4" x14ac:dyDescent="0.3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T194" s="1"/>
      <c r="U194" s="1"/>
      <c r="V194" s="1"/>
      <c r="W194" s="1"/>
    </row>
    <row r="195" spans="1:23" ht="14.4" x14ac:dyDescent="0.3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T195" s="1"/>
      <c r="U195" s="1"/>
      <c r="V195" s="1"/>
      <c r="W195" s="1"/>
    </row>
    <row r="196" spans="1:23" ht="14.4" x14ac:dyDescent="0.3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T196" s="1"/>
      <c r="U196" s="1"/>
      <c r="V196" s="1"/>
      <c r="W196" s="1"/>
    </row>
    <row r="197" spans="1:23" ht="14.4" x14ac:dyDescent="0.3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T197" s="1"/>
      <c r="U197" s="1"/>
      <c r="V197" s="1"/>
      <c r="W197" s="1"/>
    </row>
    <row r="198" spans="1:23" ht="14.4" x14ac:dyDescent="0.3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T198" s="1"/>
      <c r="U198" s="1"/>
      <c r="V198" s="1"/>
      <c r="W198" s="1"/>
    </row>
    <row r="199" spans="1:23" ht="14.4" x14ac:dyDescent="0.3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T199" s="1"/>
      <c r="U199" s="1"/>
      <c r="V199" s="1"/>
      <c r="W199" s="1"/>
    </row>
    <row r="200" spans="1:23" ht="14.4" x14ac:dyDescent="0.3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T200" s="1"/>
      <c r="U200" s="1"/>
      <c r="V200" s="1"/>
      <c r="W200" s="1"/>
    </row>
    <row r="201" spans="1:23" ht="14.4" x14ac:dyDescent="0.3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T201" s="1"/>
      <c r="U201" s="1"/>
      <c r="V201" s="1"/>
      <c r="W201" s="1"/>
    </row>
    <row r="202" spans="1:23" ht="14.4" x14ac:dyDescent="0.3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T202" s="1"/>
      <c r="U202" s="1"/>
      <c r="V202" s="1"/>
      <c r="W202" s="1"/>
    </row>
    <row r="203" spans="1:23" ht="14.4" x14ac:dyDescent="0.3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T203" s="1"/>
      <c r="U203" s="1"/>
      <c r="V203" s="1"/>
      <c r="W203" s="1"/>
    </row>
    <row r="204" spans="1:23" ht="14.4" x14ac:dyDescent="0.3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T204" s="1"/>
      <c r="U204" s="1"/>
      <c r="V204" s="1"/>
      <c r="W204" s="1"/>
    </row>
    <row r="205" spans="1:23" ht="14.4" x14ac:dyDescent="0.3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</row>
    <row r="206" spans="1:23" ht="14.4" x14ac:dyDescent="0.3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</row>
    <row r="207" spans="1:23" ht="14.4" x14ac:dyDescent="0.3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</row>
    <row r="208" spans="1:23" ht="14.4" x14ac:dyDescent="0.3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</row>
    <row r="209" spans="1:23" ht="14.4" x14ac:dyDescent="0.3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</row>
    <row r="210" spans="1:23" ht="14.4" x14ac:dyDescent="0.3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T210" s="1"/>
      <c r="U210" s="1"/>
      <c r="V210" s="1"/>
      <c r="W210" s="1"/>
    </row>
    <row r="211" spans="1:23" ht="14.4" x14ac:dyDescent="0.3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T211" s="1"/>
      <c r="U211" s="1"/>
      <c r="V211" s="1"/>
      <c r="W211" s="1"/>
    </row>
    <row r="212" spans="1:23" ht="14.4" x14ac:dyDescent="0.3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T212" s="1"/>
      <c r="U212" s="1"/>
      <c r="V212" s="1"/>
      <c r="W212" s="1"/>
    </row>
    <row r="213" spans="1:23" ht="14.4" x14ac:dyDescent="0.3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T213" s="1"/>
      <c r="U213" s="1"/>
      <c r="V213" s="1"/>
      <c r="W213" s="1"/>
    </row>
    <row r="214" spans="1:23" ht="14.4" x14ac:dyDescent="0.3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T214" s="1"/>
      <c r="U214" s="1"/>
      <c r="V214" s="1"/>
      <c r="W214" s="1"/>
    </row>
    <row r="215" spans="1:23" ht="14.4" x14ac:dyDescent="0.3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T215" s="1"/>
      <c r="U215" s="1"/>
      <c r="V215" s="1"/>
      <c r="W215" s="1"/>
    </row>
    <row r="216" spans="1:23" ht="14.4" x14ac:dyDescent="0.3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T216" s="1"/>
      <c r="U216" s="1"/>
      <c r="V216" s="1"/>
      <c r="W216" s="1"/>
    </row>
    <row r="217" spans="1:23" ht="14.4" x14ac:dyDescent="0.3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T217" s="1"/>
      <c r="U217" s="1"/>
      <c r="V217" s="1"/>
      <c r="W217" s="1"/>
    </row>
    <row r="218" spans="1:23" ht="14.4" x14ac:dyDescent="0.3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T218" s="1"/>
      <c r="U218" s="1"/>
      <c r="V218" s="1"/>
      <c r="W218" s="1"/>
    </row>
    <row r="219" spans="1:23" ht="14.4" x14ac:dyDescent="0.3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T219" s="1"/>
      <c r="U219" s="1"/>
      <c r="V219" s="1"/>
      <c r="W219" s="1"/>
    </row>
    <row r="220" spans="1:23" ht="14.4" x14ac:dyDescent="0.3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T220" s="1"/>
      <c r="U220" s="1"/>
      <c r="V220" s="1"/>
      <c r="W220" s="1"/>
    </row>
    <row r="221" spans="1:23" ht="14.4" x14ac:dyDescent="0.3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T221" s="1"/>
      <c r="U221" s="1"/>
      <c r="V221" s="1"/>
      <c r="W221" s="1"/>
    </row>
    <row r="222" spans="1:23" ht="14.4" x14ac:dyDescent="0.3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T222" s="1"/>
      <c r="U222" s="1"/>
      <c r="V222" s="1"/>
      <c r="W222" s="1"/>
    </row>
    <row r="223" spans="1:23" ht="14.4" x14ac:dyDescent="0.3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T223" s="1"/>
      <c r="U223" s="1"/>
      <c r="V223" s="1"/>
      <c r="W223" s="1"/>
    </row>
    <row r="224" spans="1:23" ht="14.4" x14ac:dyDescent="0.3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T224" s="1"/>
      <c r="U224" s="1"/>
      <c r="V224" s="1"/>
      <c r="W224" s="1"/>
    </row>
    <row r="225" spans="1:23" ht="14.4" x14ac:dyDescent="0.3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T225" s="1"/>
      <c r="U225" s="1"/>
      <c r="V225" s="1"/>
      <c r="W225" s="1"/>
    </row>
    <row r="226" spans="1:23" ht="14.4" x14ac:dyDescent="0.3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T226" s="1"/>
      <c r="U226" s="1"/>
      <c r="V226" s="1"/>
      <c r="W226" s="1"/>
    </row>
    <row r="227" spans="1:23" ht="14.4" x14ac:dyDescent="0.3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</row>
    <row r="228" spans="1:23" ht="14.4" x14ac:dyDescent="0.3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</row>
    <row r="229" spans="1:23" ht="14.4" x14ac:dyDescent="0.3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</row>
    <row r="230" spans="1:23" ht="14.4" x14ac:dyDescent="0.3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</row>
    <row r="231" spans="1:23" ht="14.4" x14ac:dyDescent="0.3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</row>
    <row r="232" spans="1:23" ht="14.4" x14ac:dyDescent="0.3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T232" s="1"/>
      <c r="U232" s="1"/>
      <c r="V232" s="1"/>
      <c r="W232" s="1"/>
    </row>
    <row r="233" spans="1:23" ht="14.4" x14ac:dyDescent="0.3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T233" s="1"/>
      <c r="U233" s="1"/>
      <c r="V233" s="1"/>
      <c r="W233" s="1"/>
    </row>
    <row r="234" spans="1:23" ht="14.4" x14ac:dyDescent="0.3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T234" s="1"/>
      <c r="U234" s="1"/>
      <c r="V234" s="1"/>
      <c r="W234" s="1"/>
    </row>
    <row r="235" spans="1:23" ht="14.4" x14ac:dyDescent="0.3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T235" s="1"/>
      <c r="U235" s="1"/>
      <c r="V235" s="1"/>
      <c r="W235" s="1"/>
    </row>
    <row r="236" spans="1:23" ht="14.4" x14ac:dyDescent="0.3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T236" s="1"/>
      <c r="U236" s="1"/>
      <c r="V236" s="1"/>
      <c r="W236" s="1"/>
    </row>
    <row r="237" spans="1:23" ht="14.4" x14ac:dyDescent="0.3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T237" s="1"/>
      <c r="U237" s="1"/>
      <c r="V237" s="1"/>
      <c r="W237" s="1"/>
    </row>
    <row r="238" spans="1:23" ht="14.4" x14ac:dyDescent="0.3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T238" s="1"/>
      <c r="U238" s="1"/>
      <c r="V238" s="1"/>
      <c r="W238" s="1"/>
    </row>
    <row r="239" spans="1:23" ht="14.4" x14ac:dyDescent="0.3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T239" s="1"/>
      <c r="U239" s="1"/>
      <c r="V239" s="1"/>
      <c r="W239" s="1"/>
    </row>
    <row r="240" spans="1:23" ht="14.4" x14ac:dyDescent="0.3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T240" s="1"/>
      <c r="U240" s="1"/>
      <c r="V240" s="1"/>
      <c r="W240" s="1"/>
    </row>
    <row r="241" spans="1:23" ht="14.4" x14ac:dyDescent="0.3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T241" s="1"/>
      <c r="U241" s="1"/>
      <c r="V241" s="1"/>
      <c r="W241" s="1"/>
    </row>
    <row r="242" spans="1:23" ht="14.4" x14ac:dyDescent="0.3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T242" s="1"/>
      <c r="U242" s="1"/>
      <c r="V242" s="1"/>
      <c r="W242" s="1"/>
    </row>
    <row r="243" spans="1:23" ht="14.4" x14ac:dyDescent="0.3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T243" s="1"/>
      <c r="U243" s="1"/>
      <c r="V243" s="1"/>
      <c r="W243" s="1"/>
    </row>
    <row r="244" spans="1:23" ht="14.4" x14ac:dyDescent="0.3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T244" s="1"/>
      <c r="U244" s="1"/>
      <c r="V244" s="1"/>
      <c r="W244" s="1"/>
    </row>
    <row r="245" spans="1:23" ht="14.4" x14ac:dyDescent="0.3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T245" s="1"/>
      <c r="U245" s="1"/>
      <c r="V245" s="1"/>
      <c r="W245" s="1"/>
    </row>
    <row r="246" spans="1:23" ht="14.4" x14ac:dyDescent="0.3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T246" s="1"/>
      <c r="U246" s="1"/>
      <c r="V246" s="1"/>
      <c r="W246" s="1"/>
    </row>
    <row r="247" spans="1:23" ht="14.4" x14ac:dyDescent="0.3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T247" s="1"/>
      <c r="U247" s="1"/>
      <c r="V247" s="1"/>
      <c r="W247" s="1"/>
    </row>
    <row r="248" spans="1:23" ht="14.4" x14ac:dyDescent="0.3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T248" s="1"/>
      <c r="U248" s="1"/>
      <c r="V248" s="1"/>
      <c r="W248" s="1"/>
    </row>
    <row r="249" spans="1:23" ht="14.4" x14ac:dyDescent="0.3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T249" s="1"/>
      <c r="U249" s="1"/>
      <c r="V249" s="1"/>
      <c r="W249" s="1"/>
    </row>
    <row r="250" spans="1:23" ht="14.4" x14ac:dyDescent="0.3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T250" s="1"/>
      <c r="U250" s="1"/>
      <c r="V250" s="1"/>
      <c r="W250" s="1"/>
    </row>
    <row r="251" spans="1:23" ht="14.4" x14ac:dyDescent="0.3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T251" s="1"/>
      <c r="U251" s="1"/>
      <c r="V251" s="1"/>
      <c r="W251" s="1"/>
    </row>
    <row r="252" spans="1:23" ht="14.4" x14ac:dyDescent="0.3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T252" s="1"/>
      <c r="U252" s="1"/>
      <c r="V252" s="1"/>
      <c r="W252" s="1"/>
    </row>
    <row r="253" spans="1:23" ht="14.4" x14ac:dyDescent="0.3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T253" s="1"/>
      <c r="U253" s="1"/>
      <c r="V253" s="1"/>
      <c r="W253" s="1"/>
    </row>
    <row r="254" spans="1:23" ht="14.4" x14ac:dyDescent="0.3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T254" s="1"/>
      <c r="U254" s="1"/>
      <c r="V254" s="1"/>
      <c r="W254" s="1"/>
    </row>
    <row r="255" spans="1:23" ht="14.4" x14ac:dyDescent="0.3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T255" s="1"/>
      <c r="U255" s="1"/>
      <c r="V255" s="1"/>
      <c r="W255" s="1"/>
    </row>
    <row r="256" spans="1:23" ht="14.4" x14ac:dyDescent="0.3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T256" s="1"/>
      <c r="U256" s="1"/>
      <c r="V256" s="1"/>
      <c r="W256" s="1"/>
    </row>
    <row r="257" spans="1:23" ht="14.4" x14ac:dyDescent="0.3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T257" s="1"/>
      <c r="U257" s="1"/>
      <c r="V257" s="1"/>
      <c r="W257" s="1"/>
    </row>
    <row r="258" spans="1:23" ht="14.4" x14ac:dyDescent="0.3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T258" s="1"/>
      <c r="U258" s="1"/>
      <c r="V258" s="1"/>
      <c r="W258" s="1"/>
    </row>
    <row r="259" spans="1:23" ht="14.4" x14ac:dyDescent="0.3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T259" s="1"/>
      <c r="U259" s="1"/>
      <c r="V259" s="1"/>
      <c r="W259" s="1"/>
    </row>
    <row r="260" spans="1:23" ht="14.4" x14ac:dyDescent="0.3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T260" s="1"/>
      <c r="U260" s="1"/>
      <c r="V260" s="1"/>
      <c r="W260" s="1"/>
    </row>
    <row r="261" spans="1:23" ht="14.4" x14ac:dyDescent="0.3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T261" s="1"/>
      <c r="U261" s="1"/>
      <c r="V261" s="1"/>
      <c r="W261" s="1"/>
    </row>
    <row r="262" spans="1:23" ht="14.4" x14ac:dyDescent="0.3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T262" s="1"/>
      <c r="U262" s="1"/>
      <c r="V262" s="1"/>
      <c r="W262" s="1"/>
    </row>
    <row r="263" spans="1:23" ht="14.4" x14ac:dyDescent="0.3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T263" s="1"/>
      <c r="U263" s="1"/>
      <c r="V263" s="1"/>
      <c r="W263" s="1"/>
    </row>
    <row r="264" spans="1:23" ht="14.4" x14ac:dyDescent="0.3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T264" s="1"/>
      <c r="U264" s="1"/>
      <c r="V264" s="1"/>
      <c r="W264" s="1"/>
    </row>
    <row r="265" spans="1:23" ht="14.4" x14ac:dyDescent="0.3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T265" s="1"/>
      <c r="U265" s="1"/>
      <c r="V265" s="1"/>
      <c r="W265" s="1"/>
    </row>
    <row r="266" spans="1:23" ht="14.4" x14ac:dyDescent="0.3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T266" s="1"/>
      <c r="U266" s="1"/>
      <c r="V266" s="1"/>
      <c r="W266" s="1"/>
    </row>
    <row r="267" spans="1:23" ht="14.4" x14ac:dyDescent="0.3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T267" s="1"/>
      <c r="U267" s="1"/>
      <c r="V267" s="1"/>
      <c r="W267" s="1"/>
    </row>
    <row r="268" spans="1:23" ht="14.4" x14ac:dyDescent="0.3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T268" s="1"/>
      <c r="U268" s="1"/>
      <c r="V268" s="1"/>
      <c r="W268" s="1"/>
    </row>
    <row r="269" spans="1:23" ht="14.4" x14ac:dyDescent="0.3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T269" s="1"/>
      <c r="U269" s="1"/>
      <c r="V269" s="1"/>
      <c r="W269" s="1"/>
    </row>
    <row r="270" spans="1:23" ht="14.4" x14ac:dyDescent="0.3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T270" s="1"/>
      <c r="U270" s="1"/>
      <c r="V270" s="1"/>
      <c r="W270" s="1"/>
    </row>
    <row r="271" spans="1:23" ht="14.4" x14ac:dyDescent="0.3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T271" s="1"/>
      <c r="U271" s="1"/>
      <c r="V271" s="1"/>
      <c r="W271" s="1"/>
    </row>
    <row r="272" spans="1:23" ht="14.4" x14ac:dyDescent="0.3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T272" s="1"/>
      <c r="U272" s="1"/>
      <c r="V272" s="1"/>
      <c r="W272" s="1"/>
    </row>
    <row r="273" spans="1:23" ht="14.4" x14ac:dyDescent="0.3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T273" s="1"/>
      <c r="U273" s="1"/>
      <c r="V273" s="1"/>
      <c r="W273" s="1"/>
    </row>
    <row r="274" spans="1:23" ht="14.4" x14ac:dyDescent="0.3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T274" s="1"/>
      <c r="U274" s="1"/>
      <c r="V274" s="1"/>
      <c r="W274" s="1"/>
    </row>
    <row r="275" spans="1:23" ht="14.4" x14ac:dyDescent="0.3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T275" s="1"/>
      <c r="U275" s="1"/>
      <c r="V275" s="1"/>
      <c r="W275" s="1"/>
    </row>
    <row r="276" spans="1:23" ht="14.4" x14ac:dyDescent="0.3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T276" s="1"/>
      <c r="U276" s="1"/>
      <c r="V276" s="1"/>
      <c r="W276" s="1"/>
    </row>
    <row r="277" spans="1:23" ht="14.4" x14ac:dyDescent="0.3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T277" s="1"/>
      <c r="U277" s="1"/>
      <c r="V277" s="1"/>
      <c r="W277" s="1"/>
    </row>
    <row r="278" spans="1:23" ht="14.4" x14ac:dyDescent="0.3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T278" s="1"/>
      <c r="U278" s="1"/>
      <c r="V278" s="1"/>
      <c r="W278" s="1"/>
    </row>
    <row r="279" spans="1:23" ht="14.4" x14ac:dyDescent="0.3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T279" s="1"/>
      <c r="U279" s="1"/>
      <c r="V279" s="1"/>
      <c r="W279" s="1"/>
    </row>
    <row r="280" spans="1:23" ht="14.4" x14ac:dyDescent="0.3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T280" s="1"/>
      <c r="U280" s="1"/>
      <c r="V280" s="1"/>
      <c r="W280" s="1"/>
    </row>
    <row r="281" spans="1:23" ht="14.4" x14ac:dyDescent="0.3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T281" s="1"/>
      <c r="U281" s="1"/>
      <c r="V281" s="1"/>
      <c r="W281" s="1"/>
    </row>
    <row r="282" spans="1:23" ht="14.4" x14ac:dyDescent="0.3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T282" s="1"/>
      <c r="U282" s="1"/>
      <c r="V282" s="1"/>
      <c r="W282" s="1"/>
    </row>
    <row r="283" spans="1:23" ht="14.4" x14ac:dyDescent="0.3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T283" s="1"/>
      <c r="U283" s="1"/>
      <c r="V283" s="1"/>
      <c r="W283" s="1"/>
    </row>
    <row r="284" spans="1:23" ht="14.4" x14ac:dyDescent="0.3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T284" s="1"/>
      <c r="U284" s="1"/>
      <c r="V284" s="1"/>
      <c r="W284" s="1"/>
    </row>
    <row r="285" spans="1:23" ht="14.4" x14ac:dyDescent="0.3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T285" s="1"/>
      <c r="U285" s="1"/>
      <c r="V285" s="1"/>
      <c r="W285" s="1"/>
    </row>
    <row r="286" spans="1:23" ht="14.4" x14ac:dyDescent="0.3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T286" s="1"/>
      <c r="U286" s="1"/>
      <c r="V286" s="1"/>
      <c r="W286" s="1"/>
    </row>
    <row r="287" spans="1:23" ht="14.4" x14ac:dyDescent="0.3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T287" s="1"/>
      <c r="U287" s="1"/>
      <c r="V287" s="1"/>
      <c r="W287" s="1"/>
    </row>
    <row r="288" spans="1:23" ht="14.4" x14ac:dyDescent="0.3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T288" s="1"/>
      <c r="U288" s="1"/>
      <c r="V288" s="1"/>
      <c r="W288" s="1"/>
    </row>
    <row r="289" spans="1:23" ht="14.4" x14ac:dyDescent="0.3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T289" s="1"/>
      <c r="U289" s="1"/>
      <c r="V289" s="1"/>
      <c r="W289" s="1"/>
    </row>
    <row r="290" spans="1:23" ht="14.4" x14ac:dyDescent="0.3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T290" s="1"/>
      <c r="U290" s="1"/>
      <c r="V290" s="1"/>
      <c r="W290" s="1"/>
    </row>
    <row r="291" spans="1:23" ht="14.4" x14ac:dyDescent="0.3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T291" s="1"/>
      <c r="U291" s="1"/>
      <c r="V291" s="1"/>
      <c r="W291" s="1"/>
    </row>
    <row r="292" spans="1:23" ht="14.4" x14ac:dyDescent="0.3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S292" s="1"/>
      <c r="T292" s="1"/>
      <c r="U292" s="1"/>
      <c r="V292" s="1"/>
      <c r="W292" s="1"/>
    </row>
    <row r="293" spans="1:23" ht="14.4" x14ac:dyDescent="0.3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S293" s="1"/>
      <c r="T293" s="1"/>
      <c r="U293" s="1"/>
      <c r="V293" s="1"/>
      <c r="W293" s="1"/>
    </row>
    <row r="294" spans="1:23" ht="14.4" x14ac:dyDescent="0.3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S294" s="1"/>
      <c r="T294" s="1"/>
      <c r="U294" s="1"/>
      <c r="V294" s="1"/>
      <c r="W294" s="1"/>
    </row>
    <row r="295" spans="1:23" ht="14.4" x14ac:dyDescent="0.3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S295" s="1"/>
      <c r="T295" s="1"/>
      <c r="U295" s="1"/>
      <c r="V295" s="1"/>
      <c r="W295" s="1"/>
    </row>
    <row r="296" spans="1:23" ht="14.4" x14ac:dyDescent="0.3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S296" s="1"/>
      <c r="T296" s="1"/>
      <c r="U296" s="1"/>
      <c r="V296" s="1"/>
      <c r="W296" s="1"/>
    </row>
    <row r="297" spans="1:23" ht="14.4" x14ac:dyDescent="0.3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S297" s="1"/>
      <c r="T297" s="1"/>
      <c r="U297" s="1"/>
      <c r="V297" s="1"/>
      <c r="W297" s="1"/>
    </row>
    <row r="298" spans="1:23" ht="14.4" x14ac:dyDescent="0.3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S298" s="1"/>
      <c r="T298" s="1"/>
      <c r="U298" s="1"/>
      <c r="V298" s="1"/>
      <c r="W298" s="1"/>
    </row>
    <row r="299" spans="1:23" ht="14.4" x14ac:dyDescent="0.3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S299" s="1"/>
      <c r="T299" s="1"/>
      <c r="U299" s="1"/>
      <c r="V299" s="1"/>
      <c r="W299" s="1"/>
    </row>
    <row r="300" spans="1:23" ht="14.4" x14ac:dyDescent="0.3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1"/>
      <c r="T300" s="1"/>
      <c r="U300" s="1"/>
      <c r="V300" s="1"/>
      <c r="W300" s="1"/>
    </row>
    <row r="301" spans="1:23" ht="14.4" x14ac:dyDescent="0.3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1"/>
      <c r="T301" s="1"/>
      <c r="U301" s="1"/>
      <c r="V301" s="1"/>
      <c r="W301" s="1"/>
    </row>
    <row r="302" spans="1:23" ht="14.4" x14ac:dyDescent="0.3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1"/>
      <c r="T302" s="1"/>
      <c r="U302" s="1"/>
      <c r="V302" s="1"/>
      <c r="W302" s="1"/>
    </row>
    <row r="303" spans="1:23" ht="14.4" x14ac:dyDescent="0.3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1"/>
      <c r="T303" s="1"/>
      <c r="U303" s="1"/>
      <c r="V303" s="1"/>
      <c r="W303" s="1"/>
    </row>
    <row r="304" spans="1:23" ht="14.4" x14ac:dyDescent="0.3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S304" s="1"/>
      <c r="T304" s="1"/>
      <c r="U304" s="1"/>
      <c r="V304" s="1"/>
      <c r="W304" s="1"/>
    </row>
    <row r="305" spans="1:23" ht="14.4" x14ac:dyDescent="0.3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S305" s="1"/>
      <c r="T305" s="1"/>
      <c r="U305" s="1"/>
      <c r="V305" s="1"/>
      <c r="W305" s="1"/>
    </row>
    <row r="306" spans="1:23" ht="14.4" x14ac:dyDescent="0.3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S306" s="1"/>
      <c r="T306" s="1"/>
      <c r="U306" s="1"/>
      <c r="V306" s="1"/>
      <c r="W306" s="1"/>
    </row>
    <row r="307" spans="1:23" ht="14.4" x14ac:dyDescent="0.3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S307" s="1"/>
      <c r="T307" s="1"/>
      <c r="U307" s="1"/>
      <c r="V307" s="1"/>
      <c r="W307" s="1"/>
    </row>
    <row r="308" spans="1:23" ht="14.4" x14ac:dyDescent="0.3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S308" s="1"/>
      <c r="T308" s="1"/>
      <c r="U308" s="1"/>
      <c r="V308" s="1"/>
      <c r="W308" s="1"/>
    </row>
    <row r="309" spans="1:23" ht="14.4" x14ac:dyDescent="0.3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S309" s="1"/>
      <c r="T309" s="1"/>
      <c r="U309" s="1"/>
      <c r="V309" s="1"/>
      <c r="W309" s="1"/>
    </row>
    <row r="310" spans="1:23" ht="14.4" x14ac:dyDescent="0.3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S310" s="1"/>
      <c r="T310" s="1"/>
      <c r="U310" s="1"/>
      <c r="V310" s="1"/>
      <c r="W310" s="1"/>
    </row>
    <row r="311" spans="1:23" ht="14.4" x14ac:dyDescent="0.3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S311" s="1"/>
      <c r="T311" s="1"/>
      <c r="U311" s="1"/>
      <c r="V311" s="1"/>
      <c r="W311" s="1"/>
    </row>
    <row r="312" spans="1:23" ht="14.4" x14ac:dyDescent="0.3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S312" s="1"/>
      <c r="T312" s="1"/>
      <c r="U312" s="1"/>
      <c r="V312" s="1"/>
      <c r="W312" s="1"/>
    </row>
    <row r="313" spans="1:23" ht="14.4" x14ac:dyDescent="0.3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S313" s="1"/>
      <c r="T313" s="1"/>
      <c r="U313" s="1"/>
      <c r="V313" s="1"/>
      <c r="W313" s="1"/>
    </row>
    <row r="314" spans="1:23" ht="14.4" x14ac:dyDescent="0.3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S314" s="1"/>
      <c r="T314" s="1"/>
      <c r="U314" s="1"/>
      <c r="V314" s="1"/>
      <c r="W314" s="1"/>
    </row>
    <row r="315" spans="1:23" ht="14.4" x14ac:dyDescent="0.3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S315" s="1"/>
      <c r="T315" s="1"/>
      <c r="U315" s="1"/>
      <c r="V315" s="1"/>
      <c r="W315" s="1"/>
    </row>
    <row r="316" spans="1:23" ht="14.4" x14ac:dyDescent="0.3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S316" s="1"/>
      <c r="T316" s="1"/>
      <c r="U316" s="1"/>
      <c r="V316" s="1"/>
      <c r="W316" s="1"/>
    </row>
    <row r="317" spans="1:23" ht="14.4" x14ac:dyDescent="0.3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S317" s="1"/>
      <c r="T317" s="1"/>
      <c r="U317" s="1"/>
      <c r="V317" s="1"/>
      <c r="W317" s="1"/>
    </row>
    <row r="318" spans="1:23" ht="14.4" x14ac:dyDescent="0.3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S318" s="1"/>
      <c r="T318" s="1"/>
      <c r="U318" s="1"/>
      <c r="V318" s="1"/>
      <c r="W318" s="1"/>
    </row>
    <row r="319" spans="1:23" ht="14.4" x14ac:dyDescent="0.3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S319" s="1"/>
      <c r="T319" s="1"/>
      <c r="U319" s="1"/>
      <c r="V319" s="1"/>
      <c r="W319" s="1"/>
    </row>
    <row r="320" spans="1:23" ht="14.4" x14ac:dyDescent="0.3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S320" s="1"/>
      <c r="T320" s="1"/>
      <c r="U320" s="1"/>
      <c r="V320" s="1"/>
      <c r="W320" s="1"/>
    </row>
    <row r="321" spans="1:23" ht="14.4" x14ac:dyDescent="0.3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S321" s="1"/>
      <c r="T321" s="1"/>
      <c r="U321" s="1"/>
      <c r="V321" s="1"/>
      <c r="W321" s="1"/>
    </row>
    <row r="322" spans="1:23" ht="14.4" x14ac:dyDescent="0.3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S322" s="1"/>
      <c r="T322" s="1"/>
      <c r="U322" s="1"/>
      <c r="V322" s="1"/>
      <c r="W322" s="1"/>
    </row>
    <row r="323" spans="1:23" ht="14.4" x14ac:dyDescent="0.3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S323" s="1"/>
      <c r="T323" s="1"/>
      <c r="U323" s="1"/>
      <c r="V323" s="1"/>
      <c r="W323" s="1"/>
    </row>
    <row r="324" spans="1:23" ht="14.4" x14ac:dyDescent="0.3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S324" s="1"/>
      <c r="T324" s="1"/>
      <c r="U324" s="1"/>
      <c r="V324" s="1"/>
      <c r="W324" s="1"/>
    </row>
    <row r="325" spans="1:23" ht="14.4" x14ac:dyDescent="0.3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S325" s="1"/>
      <c r="T325" s="1"/>
      <c r="U325" s="1"/>
      <c r="V325" s="1"/>
      <c r="W325" s="1"/>
    </row>
    <row r="326" spans="1:23" ht="14.4" x14ac:dyDescent="0.3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S326" s="1"/>
      <c r="T326" s="1"/>
      <c r="U326" s="1"/>
      <c r="V326" s="1"/>
      <c r="W326" s="1"/>
    </row>
    <row r="327" spans="1:23" ht="14.4" x14ac:dyDescent="0.3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S327" s="1"/>
      <c r="T327" s="1"/>
      <c r="U327" s="1"/>
      <c r="V327" s="1"/>
      <c r="W327" s="1"/>
    </row>
    <row r="328" spans="1:23" ht="14.4" x14ac:dyDescent="0.3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S328" s="1"/>
      <c r="T328" s="1"/>
      <c r="U328" s="1"/>
      <c r="V328" s="1"/>
      <c r="W328" s="1"/>
    </row>
    <row r="329" spans="1:23" ht="14.4" x14ac:dyDescent="0.3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S329" s="1"/>
      <c r="T329" s="1"/>
      <c r="U329" s="1"/>
      <c r="V329" s="1"/>
      <c r="W329" s="1"/>
    </row>
    <row r="330" spans="1:23" ht="14.4" x14ac:dyDescent="0.3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S330" s="1"/>
      <c r="T330" s="1"/>
      <c r="U330" s="1"/>
      <c r="V330" s="1"/>
      <c r="W330" s="1"/>
    </row>
    <row r="331" spans="1:23" ht="14.4" x14ac:dyDescent="0.3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S331" s="1"/>
      <c r="T331" s="1"/>
      <c r="U331" s="1"/>
      <c r="V331" s="1"/>
      <c r="W331" s="1"/>
    </row>
    <row r="332" spans="1:23" ht="14.4" x14ac:dyDescent="0.3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S332" s="1"/>
      <c r="T332" s="1"/>
      <c r="U332" s="1"/>
      <c r="V332" s="1"/>
      <c r="W332" s="1"/>
    </row>
    <row r="333" spans="1:23" ht="14.4" x14ac:dyDescent="0.3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S333" s="1"/>
      <c r="T333" s="1"/>
      <c r="U333" s="1"/>
      <c r="V333" s="1"/>
      <c r="W333" s="1"/>
    </row>
    <row r="334" spans="1:23" ht="14.4" x14ac:dyDescent="0.3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S334" s="1"/>
      <c r="T334" s="1"/>
      <c r="U334" s="1"/>
      <c r="V334" s="1"/>
      <c r="W334" s="1"/>
    </row>
    <row r="335" spans="1:23" ht="14.4" x14ac:dyDescent="0.3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S335" s="1"/>
      <c r="T335" s="1"/>
      <c r="U335" s="1"/>
      <c r="V335" s="1"/>
      <c r="W335" s="1"/>
    </row>
    <row r="336" spans="1:23" ht="14.4" x14ac:dyDescent="0.3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S336" s="1"/>
      <c r="T336" s="1"/>
      <c r="U336" s="1"/>
      <c r="V336" s="1"/>
      <c r="W336" s="1"/>
    </row>
    <row r="337" spans="1:23" ht="14.4" x14ac:dyDescent="0.3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S337" s="1"/>
      <c r="T337" s="1"/>
      <c r="U337" s="1"/>
      <c r="V337" s="1"/>
      <c r="W337" s="1"/>
    </row>
    <row r="338" spans="1:23" ht="14.4" x14ac:dyDescent="0.3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S338" s="1"/>
      <c r="T338" s="1"/>
      <c r="U338" s="1"/>
      <c r="V338" s="1"/>
      <c r="W338" s="1"/>
    </row>
    <row r="339" spans="1:23" ht="14.4" x14ac:dyDescent="0.3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S339" s="1"/>
      <c r="T339" s="1"/>
      <c r="U339" s="1"/>
      <c r="V339" s="1"/>
      <c r="W339" s="1"/>
    </row>
    <row r="340" spans="1:23" ht="14.4" x14ac:dyDescent="0.3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S340" s="1"/>
      <c r="T340" s="1"/>
      <c r="U340" s="1"/>
      <c r="V340" s="1"/>
      <c r="W340" s="1"/>
    </row>
    <row r="341" spans="1:23" ht="14.4" x14ac:dyDescent="0.3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S341" s="1"/>
      <c r="T341" s="1"/>
      <c r="U341" s="1"/>
      <c r="V341" s="1"/>
      <c r="W341" s="1"/>
    </row>
    <row r="342" spans="1:23" ht="14.4" x14ac:dyDescent="0.3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S342" s="1"/>
      <c r="T342" s="1"/>
      <c r="U342" s="1"/>
      <c r="V342" s="1"/>
      <c r="W342" s="1"/>
    </row>
    <row r="343" spans="1:23" ht="14.4" x14ac:dyDescent="0.3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S343" s="1"/>
      <c r="T343" s="1"/>
      <c r="U343" s="1"/>
      <c r="V343" s="1"/>
      <c r="W343" s="1"/>
    </row>
    <row r="344" spans="1:23" ht="14.4" x14ac:dyDescent="0.3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S344" s="1"/>
      <c r="T344" s="1"/>
      <c r="U344" s="1"/>
      <c r="V344" s="1"/>
      <c r="W344" s="1"/>
    </row>
    <row r="345" spans="1:23" ht="14.4" x14ac:dyDescent="0.3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S345" s="1"/>
      <c r="T345" s="1"/>
      <c r="U345" s="1"/>
      <c r="V345" s="1"/>
      <c r="W345" s="1"/>
    </row>
    <row r="346" spans="1:23" ht="14.4" x14ac:dyDescent="0.3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S346" s="1"/>
      <c r="T346" s="1"/>
      <c r="U346" s="1"/>
      <c r="V346" s="1"/>
      <c r="W346" s="1"/>
    </row>
    <row r="347" spans="1:23" ht="14.4" x14ac:dyDescent="0.3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S347" s="1"/>
      <c r="T347" s="1"/>
      <c r="U347" s="1"/>
      <c r="V347" s="1"/>
      <c r="W347" s="1"/>
    </row>
    <row r="348" spans="1:23" ht="14.4" x14ac:dyDescent="0.3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S348" s="1"/>
      <c r="T348" s="1"/>
      <c r="U348" s="1"/>
      <c r="V348" s="1"/>
      <c r="W348" s="1"/>
    </row>
    <row r="349" spans="1:23" ht="14.4" x14ac:dyDescent="0.3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S349" s="1"/>
      <c r="T349" s="1"/>
      <c r="U349" s="1"/>
      <c r="V349" s="1"/>
      <c r="W349" s="1"/>
    </row>
    <row r="350" spans="1:23" ht="14.4" x14ac:dyDescent="0.3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S350" s="1"/>
      <c r="T350" s="1"/>
      <c r="U350" s="1"/>
      <c r="V350" s="1"/>
      <c r="W350" s="1"/>
    </row>
    <row r="351" spans="1:23" ht="14.4" x14ac:dyDescent="0.3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S351" s="1"/>
      <c r="T351" s="1"/>
      <c r="U351" s="1"/>
      <c r="V351" s="1"/>
      <c r="W351" s="1"/>
    </row>
    <row r="352" spans="1:23" ht="14.4" x14ac:dyDescent="0.3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S352" s="1"/>
      <c r="T352" s="1"/>
      <c r="U352" s="1"/>
      <c r="V352" s="1"/>
      <c r="W352" s="1"/>
    </row>
    <row r="353" spans="1:23" ht="14.4" x14ac:dyDescent="0.3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S353" s="1"/>
      <c r="T353" s="1"/>
      <c r="U353" s="1"/>
      <c r="V353" s="1"/>
      <c r="W353" s="1"/>
    </row>
    <row r="354" spans="1:23" ht="14.4" x14ac:dyDescent="0.3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1"/>
      <c r="T354" s="1"/>
      <c r="U354" s="1"/>
      <c r="V354" s="1"/>
      <c r="W354" s="1"/>
    </row>
    <row r="355" spans="1:23" ht="14.4" x14ac:dyDescent="0.3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1"/>
      <c r="T355" s="1"/>
      <c r="U355" s="1"/>
      <c r="V355" s="1"/>
      <c r="W355" s="1"/>
    </row>
    <row r="356" spans="1:23" ht="14.4" x14ac:dyDescent="0.3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1"/>
      <c r="T356" s="1"/>
      <c r="U356" s="1"/>
      <c r="V356" s="1"/>
      <c r="W356" s="1"/>
    </row>
    <row r="357" spans="1:23" ht="14.4" x14ac:dyDescent="0.3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1"/>
      <c r="T357" s="1"/>
      <c r="U357" s="1"/>
      <c r="V357" s="1"/>
      <c r="W357" s="1"/>
    </row>
    <row r="358" spans="1:23" ht="14.4" x14ac:dyDescent="0.3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1"/>
      <c r="T358" s="1"/>
      <c r="U358" s="1"/>
      <c r="V358" s="1"/>
      <c r="W358" s="1"/>
    </row>
    <row r="359" spans="1:23" ht="14.4" x14ac:dyDescent="0.3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S359" s="1"/>
      <c r="T359" s="1"/>
      <c r="U359" s="1"/>
      <c r="V359" s="1"/>
      <c r="W359" s="1"/>
    </row>
    <row r="360" spans="1:23" ht="14.4" x14ac:dyDescent="0.3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S360" s="1"/>
      <c r="T360" s="1"/>
      <c r="U360" s="1"/>
      <c r="V360" s="1"/>
      <c r="W360" s="1"/>
    </row>
    <row r="361" spans="1:23" ht="14.4" x14ac:dyDescent="0.3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S361" s="1"/>
      <c r="T361" s="1"/>
      <c r="U361" s="1"/>
      <c r="V361" s="1"/>
      <c r="W361" s="1"/>
    </row>
    <row r="362" spans="1:23" ht="14.4" x14ac:dyDescent="0.3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S362" s="1"/>
      <c r="T362" s="1"/>
      <c r="U362" s="1"/>
      <c r="V362" s="1"/>
      <c r="W362" s="1"/>
    </row>
    <row r="363" spans="1:23" ht="14.4" x14ac:dyDescent="0.3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S363" s="1"/>
      <c r="T363" s="1"/>
      <c r="U363" s="1"/>
      <c r="V363" s="1"/>
      <c r="W363" s="1"/>
    </row>
    <row r="364" spans="1:23" ht="14.4" x14ac:dyDescent="0.3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S364" s="1"/>
      <c r="T364" s="1"/>
      <c r="U364" s="1"/>
      <c r="V364" s="1"/>
      <c r="W364" s="1"/>
    </row>
    <row r="365" spans="1:23" ht="14.4" x14ac:dyDescent="0.3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S365" s="1"/>
      <c r="T365" s="1"/>
      <c r="U365" s="1"/>
      <c r="V365" s="1"/>
      <c r="W365" s="1"/>
    </row>
    <row r="366" spans="1:23" ht="14.4" x14ac:dyDescent="0.3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S366" s="1"/>
      <c r="T366" s="1"/>
      <c r="U366" s="1"/>
      <c r="V366" s="1"/>
      <c r="W366" s="1"/>
    </row>
    <row r="367" spans="1:23" ht="14.4" x14ac:dyDescent="0.3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S367" s="1"/>
      <c r="T367" s="1"/>
      <c r="U367" s="1"/>
      <c r="V367" s="1"/>
      <c r="W367" s="1"/>
    </row>
    <row r="368" spans="1:23" ht="14.4" x14ac:dyDescent="0.3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S368" s="1"/>
      <c r="T368" s="1"/>
      <c r="U368" s="1"/>
      <c r="V368" s="1"/>
      <c r="W368" s="1"/>
    </row>
    <row r="369" spans="1:23" ht="14.4" x14ac:dyDescent="0.3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S369" s="1"/>
      <c r="T369" s="1"/>
      <c r="U369" s="1"/>
      <c r="V369" s="1"/>
      <c r="W369" s="1"/>
    </row>
    <row r="370" spans="1:23" ht="14.4" x14ac:dyDescent="0.3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S370" s="1"/>
      <c r="T370" s="1"/>
      <c r="U370" s="1"/>
      <c r="V370" s="1"/>
      <c r="W370" s="1"/>
    </row>
    <row r="371" spans="1:23" ht="14.4" x14ac:dyDescent="0.3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S371" s="1"/>
      <c r="T371" s="1"/>
      <c r="U371" s="1"/>
      <c r="V371" s="1"/>
      <c r="W371" s="1"/>
    </row>
    <row r="372" spans="1:23" ht="14.4" x14ac:dyDescent="0.3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S372" s="1"/>
      <c r="T372" s="1"/>
      <c r="U372" s="1"/>
      <c r="V372" s="1"/>
      <c r="W372" s="1"/>
    </row>
    <row r="373" spans="1:23" ht="14.4" x14ac:dyDescent="0.3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S373" s="1"/>
      <c r="T373" s="1"/>
      <c r="U373" s="1"/>
      <c r="V373" s="1"/>
      <c r="W373" s="1"/>
    </row>
    <row r="374" spans="1:23" ht="14.4" x14ac:dyDescent="0.3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S374" s="1"/>
      <c r="T374" s="1"/>
      <c r="U374" s="1"/>
      <c r="V374" s="1"/>
      <c r="W374" s="1"/>
    </row>
    <row r="375" spans="1:23" ht="14.4" x14ac:dyDescent="0.3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S375" s="1"/>
      <c r="T375" s="1"/>
      <c r="U375" s="1"/>
      <c r="V375" s="1"/>
      <c r="W375" s="1"/>
    </row>
    <row r="376" spans="1:23" ht="14.4" x14ac:dyDescent="0.3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S376" s="1"/>
      <c r="T376" s="1"/>
      <c r="U376" s="1"/>
      <c r="V376" s="1"/>
      <c r="W376" s="1"/>
    </row>
    <row r="377" spans="1:23" ht="14.4" x14ac:dyDescent="0.3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S377" s="1"/>
      <c r="T377" s="1"/>
      <c r="U377" s="1"/>
      <c r="V377" s="1"/>
      <c r="W377" s="1"/>
    </row>
    <row r="378" spans="1:23" ht="14.4" x14ac:dyDescent="0.3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S378" s="1"/>
      <c r="T378" s="1"/>
      <c r="U378" s="1"/>
      <c r="V378" s="1"/>
      <c r="W378" s="1"/>
    </row>
    <row r="379" spans="1:23" ht="14.4" x14ac:dyDescent="0.3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S379" s="1"/>
      <c r="T379" s="1"/>
      <c r="U379" s="1"/>
      <c r="V379" s="1"/>
      <c r="W379" s="1"/>
    </row>
    <row r="380" spans="1:23" ht="14.4" x14ac:dyDescent="0.3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S380" s="1"/>
      <c r="T380" s="1"/>
      <c r="U380" s="1"/>
      <c r="V380" s="1"/>
      <c r="W380" s="1"/>
    </row>
    <row r="381" spans="1:23" ht="14.4" x14ac:dyDescent="0.3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S381" s="1"/>
      <c r="T381" s="1"/>
      <c r="U381" s="1"/>
      <c r="V381" s="1"/>
      <c r="W381" s="1"/>
    </row>
    <row r="382" spans="1:23" ht="14.4" x14ac:dyDescent="0.3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S382" s="1"/>
      <c r="T382" s="1"/>
      <c r="U382" s="1"/>
      <c r="V382" s="1"/>
      <c r="W382" s="1"/>
    </row>
    <row r="383" spans="1:23" ht="14.4" x14ac:dyDescent="0.3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S383" s="1"/>
      <c r="T383" s="1"/>
      <c r="U383" s="1"/>
      <c r="V383" s="1"/>
      <c r="W383" s="1"/>
    </row>
    <row r="384" spans="1:23" ht="14.4" x14ac:dyDescent="0.3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S384" s="1"/>
      <c r="T384" s="1"/>
      <c r="U384" s="1"/>
      <c r="V384" s="1"/>
      <c r="W384" s="1"/>
    </row>
    <row r="385" spans="1:23" ht="14.4" x14ac:dyDescent="0.3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S385" s="1"/>
      <c r="T385" s="1"/>
      <c r="U385" s="1"/>
      <c r="V385" s="1"/>
      <c r="W385" s="1"/>
    </row>
    <row r="386" spans="1:23" ht="14.4" x14ac:dyDescent="0.3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S386" s="1"/>
      <c r="T386" s="1"/>
      <c r="U386" s="1"/>
      <c r="V386" s="1"/>
      <c r="W386" s="1"/>
    </row>
    <row r="387" spans="1:23" ht="14.4" x14ac:dyDescent="0.3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S387" s="1"/>
      <c r="T387" s="1"/>
      <c r="U387" s="1"/>
      <c r="V387" s="1"/>
      <c r="W387" s="1"/>
    </row>
    <row r="388" spans="1:23" ht="14.4" x14ac:dyDescent="0.3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S388" s="1"/>
      <c r="T388" s="1"/>
      <c r="U388" s="1"/>
      <c r="V388" s="1"/>
      <c r="W388" s="1"/>
    </row>
    <row r="389" spans="1:23" ht="14.4" x14ac:dyDescent="0.3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S389" s="1"/>
      <c r="T389" s="1"/>
      <c r="U389" s="1"/>
      <c r="V389" s="1"/>
      <c r="W389" s="1"/>
    </row>
    <row r="390" spans="1:23" ht="14.4" x14ac:dyDescent="0.3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S390" s="1"/>
      <c r="T390" s="1"/>
      <c r="U390" s="1"/>
      <c r="V390" s="1"/>
      <c r="W390" s="1"/>
    </row>
    <row r="391" spans="1:23" ht="14.4" x14ac:dyDescent="0.3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S391" s="1"/>
      <c r="T391" s="1"/>
      <c r="U391" s="1"/>
      <c r="V391" s="1"/>
      <c r="W391" s="1"/>
    </row>
    <row r="392" spans="1:23" ht="14.4" x14ac:dyDescent="0.3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1"/>
      <c r="T392" s="1"/>
      <c r="U392" s="1"/>
      <c r="V392" s="1"/>
      <c r="W392" s="1"/>
    </row>
    <row r="393" spans="1:23" ht="14.4" x14ac:dyDescent="0.3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S393" s="1"/>
      <c r="T393" s="1"/>
      <c r="U393" s="1"/>
      <c r="V393" s="1"/>
      <c r="W393" s="1"/>
    </row>
    <row r="394" spans="1:23" ht="14.4" x14ac:dyDescent="0.3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S394" s="1"/>
      <c r="T394" s="1"/>
      <c r="U394" s="1"/>
      <c r="V394" s="1"/>
      <c r="W394" s="1"/>
    </row>
    <row r="395" spans="1:23" ht="14.4" x14ac:dyDescent="0.3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S395" s="1"/>
      <c r="T395" s="1"/>
      <c r="U395" s="1"/>
      <c r="V395" s="1"/>
      <c r="W395" s="1"/>
    </row>
    <row r="396" spans="1:23" ht="14.4" x14ac:dyDescent="0.3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S396" s="1"/>
      <c r="T396" s="1"/>
      <c r="U396" s="1"/>
      <c r="V396" s="1"/>
      <c r="W396" s="1"/>
    </row>
    <row r="397" spans="1:23" ht="14.4" x14ac:dyDescent="0.3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S397" s="1"/>
      <c r="T397" s="1"/>
      <c r="U397" s="1"/>
      <c r="V397" s="1"/>
      <c r="W397" s="1"/>
    </row>
    <row r="398" spans="1:23" ht="14.4" x14ac:dyDescent="0.3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S398" s="1"/>
      <c r="T398" s="1"/>
      <c r="U398" s="1"/>
      <c r="V398" s="1"/>
      <c r="W398" s="1"/>
    </row>
    <row r="399" spans="1:23" ht="14.4" x14ac:dyDescent="0.3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S399" s="1"/>
      <c r="T399" s="1"/>
      <c r="U399" s="1"/>
      <c r="V399" s="1"/>
      <c r="W399" s="1"/>
    </row>
    <row r="400" spans="1:23" ht="14.4" x14ac:dyDescent="0.3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S400" s="1"/>
      <c r="T400" s="1"/>
      <c r="U400" s="1"/>
      <c r="V400" s="1"/>
      <c r="W400" s="1"/>
    </row>
    <row r="401" spans="1:23" ht="14.4" x14ac:dyDescent="0.3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S401" s="1"/>
      <c r="T401" s="1"/>
      <c r="U401" s="1"/>
      <c r="V401" s="1"/>
      <c r="W401" s="1"/>
    </row>
    <row r="402" spans="1:23" ht="14.4" x14ac:dyDescent="0.3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S402" s="1"/>
      <c r="T402" s="1"/>
      <c r="U402" s="1"/>
      <c r="V402" s="1"/>
      <c r="W402" s="1"/>
    </row>
    <row r="403" spans="1:23" ht="14.4" x14ac:dyDescent="0.3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S403" s="1"/>
      <c r="T403" s="1"/>
      <c r="U403" s="1"/>
      <c r="V403" s="1"/>
      <c r="W403" s="1"/>
    </row>
    <row r="404" spans="1:23" ht="14.4" x14ac:dyDescent="0.3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S404" s="1"/>
      <c r="T404" s="1"/>
      <c r="U404" s="1"/>
      <c r="V404" s="1"/>
      <c r="W404" s="1"/>
    </row>
    <row r="405" spans="1:23" ht="14.4" x14ac:dyDescent="0.3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S405" s="1"/>
      <c r="T405" s="1"/>
      <c r="U405" s="1"/>
      <c r="V405" s="1"/>
      <c r="W405" s="1"/>
    </row>
    <row r="406" spans="1:23" ht="14.4" x14ac:dyDescent="0.3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S406" s="1"/>
      <c r="T406" s="1"/>
      <c r="U406" s="1"/>
      <c r="V406" s="1"/>
      <c r="W406" s="1"/>
    </row>
    <row r="407" spans="1:23" ht="14.4" x14ac:dyDescent="0.3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S407" s="1"/>
      <c r="T407" s="1"/>
      <c r="U407" s="1"/>
      <c r="V407" s="1"/>
      <c r="W407" s="1"/>
    </row>
    <row r="408" spans="1:23" ht="14.4" x14ac:dyDescent="0.3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S408" s="1"/>
      <c r="T408" s="1"/>
      <c r="U408" s="1"/>
      <c r="V408" s="1"/>
      <c r="W408" s="1"/>
    </row>
    <row r="409" spans="1:23" ht="14.4" x14ac:dyDescent="0.3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S409" s="1"/>
      <c r="T409" s="1"/>
      <c r="U409" s="1"/>
      <c r="V409" s="1"/>
      <c r="W409" s="1"/>
    </row>
    <row r="410" spans="1:23" ht="14.4" x14ac:dyDescent="0.3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1"/>
      <c r="T410" s="1"/>
      <c r="U410" s="1"/>
      <c r="V410" s="1"/>
      <c r="W410" s="1"/>
    </row>
    <row r="411" spans="1:23" ht="14.4" x14ac:dyDescent="0.3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1"/>
      <c r="T411" s="1"/>
      <c r="U411" s="1"/>
      <c r="V411" s="1"/>
      <c r="W411" s="1"/>
    </row>
    <row r="412" spans="1:23" ht="14.4" x14ac:dyDescent="0.3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1"/>
      <c r="T412" s="1"/>
      <c r="U412" s="1"/>
      <c r="V412" s="1"/>
      <c r="W412" s="1"/>
    </row>
    <row r="413" spans="1:23" ht="14.4" x14ac:dyDescent="0.3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1"/>
      <c r="T413" s="1"/>
      <c r="U413" s="1"/>
      <c r="V413" s="1"/>
      <c r="W413" s="1"/>
    </row>
    <row r="414" spans="1:23" ht="14.4" x14ac:dyDescent="0.3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S414" s="1"/>
      <c r="T414" s="1"/>
      <c r="U414" s="1"/>
      <c r="V414" s="1"/>
      <c r="W414" s="1"/>
    </row>
    <row r="415" spans="1:23" ht="14.4" x14ac:dyDescent="0.3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S415" s="1"/>
      <c r="T415" s="1"/>
      <c r="U415" s="1"/>
      <c r="V415" s="1"/>
      <c r="W415" s="1"/>
    </row>
    <row r="416" spans="1:23" ht="14.4" x14ac:dyDescent="0.3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S416" s="1"/>
      <c r="T416" s="1"/>
      <c r="U416" s="1"/>
      <c r="V416" s="1"/>
      <c r="W416" s="1"/>
    </row>
    <row r="417" spans="1:23" ht="14.4" x14ac:dyDescent="0.3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S417" s="1"/>
      <c r="T417" s="1"/>
      <c r="U417" s="1"/>
      <c r="V417" s="1"/>
      <c r="W417" s="1"/>
    </row>
    <row r="418" spans="1:23" ht="14.4" x14ac:dyDescent="0.3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S418" s="1"/>
      <c r="T418" s="1"/>
      <c r="U418" s="1"/>
      <c r="V418" s="1"/>
      <c r="W418" s="1"/>
    </row>
    <row r="419" spans="1:23" ht="14.4" x14ac:dyDescent="0.3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S419" s="1"/>
      <c r="T419" s="1"/>
      <c r="U419" s="1"/>
      <c r="V419" s="1"/>
      <c r="W419" s="1"/>
    </row>
    <row r="420" spans="1:23" ht="14.4" x14ac:dyDescent="0.3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S420" s="1"/>
      <c r="T420" s="1"/>
      <c r="U420" s="1"/>
      <c r="V420" s="1"/>
      <c r="W420" s="1"/>
    </row>
    <row r="421" spans="1:23" ht="14.4" x14ac:dyDescent="0.3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S421" s="1"/>
      <c r="T421" s="1"/>
      <c r="U421" s="1"/>
      <c r="V421" s="1"/>
      <c r="W421" s="1"/>
    </row>
    <row r="422" spans="1:23" ht="14.4" x14ac:dyDescent="0.3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S422" s="1"/>
      <c r="T422" s="1"/>
      <c r="U422" s="1"/>
      <c r="V422" s="1"/>
      <c r="W422" s="1"/>
    </row>
    <row r="423" spans="1:23" ht="14.4" x14ac:dyDescent="0.3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S423" s="1"/>
      <c r="T423" s="1"/>
      <c r="U423" s="1"/>
      <c r="V423" s="1"/>
      <c r="W423" s="1"/>
    </row>
    <row r="424" spans="1:23" ht="14.4" x14ac:dyDescent="0.3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S424" s="1"/>
      <c r="T424" s="1"/>
      <c r="U424" s="1"/>
      <c r="V424" s="1"/>
      <c r="W424" s="1"/>
    </row>
    <row r="425" spans="1:23" ht="14.4" x14ac:dyDescent="0.3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S425" s="1"/>
      <c r="T425" s="1"/>
      <c r="U425" s="1"/>
      <c r="V425" s="1"/>
      <c r="W425" s="1"/>
    </row>
    <row r="426" spans="1:23" ht="14.4" x14ac:dyDescent="0.3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S426" s="1"/>
      <c r="T426" s="1"/>
      <c r="U426" s="1"/>
      <c r="V426" s="1"/>
      <c r="W426" s="1"/>
    </row>
    <row r="427" spans="1:23" ht="14.4" x14ac:dyDescent="0.3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S427" s="1"/>
      <c r="T427" s="1"/>
      <c r="U427" s="1"/>
      <c r="V427" s="1"/>
      <c r="W427" s="1"/>
    </row>
    <row r="428" spans="1:23" ht="14.4" x14ac:dyDescent="0.3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S428" s="1"/>
      <c r="T428" s="1"/>
      <c r="U428" s="1"/>
      <c r="V428" s="1"/>
      <c r="W428" s="1"/>
    </row>
    <row r="429" spans="1:23" ht="14.4" x14ac:dyDescent="0.3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S429" s="1"/>
      <c r="T429" s="1"/>
      <c r="U429" s="1"/>
      <c r="V429" s="1"/>
      <c r="W429" s="1"/>
    </row>
    <row r="430" spans="1:23" ht="14.4" x14ac:dyDescent="0.3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S430" s="1"/>
      <c r="T430" s="1"/>
      <c r="U430" s="1"/>
      <c r="V430" s="1"/>
      <c r="W430" s="1"/>
    </row>
    <row r="431" spans="1:23" ht="14.4" x14ac:dyDescent="0.3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S431" s="1"/>
      <c r="T431" s="1"/>
      <c r="U431" s="1"/>
      <c r="V431" s="1"/>
      <c r="W431" s="1"/>
    </row>
    <row r="432" spans="1:23" ht="14.4" x14ac:dyDescent="0.3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S432" s="1"/>
      <c r="T432" s="1"/>
      <c r="U432" s="1"/>
      <c r="V432" s="1"/>
      <c r="W432" s="1"/>
    </row>
    <row r="433" spans="1:23" ht="14.4" x14ac:dyDescent="0.3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S433" s="1"/>
      <c r="T433" s="1"/>
      <c r="U433" s="1"/>
      <c r="V433" s="1"/>
      <c r="W433" s="1"/>
    </row>
    <row r="434" spans="1:23" ht="14.4" x14ac:dyDescent="0.3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S434" s="1"/>
      <c r="T434" s="1"/>
      <c r="U434" s="1"/>
      <c r="V434" s="1"/>
      <c r="W434" s="1"/>
    </row>
    <row r="435" spans="1:23" ht="14.4" x14ac:dyDescent="0.3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S435" s="1"/>
      <c r="T435" s="1"/>
      <c r="U435" s="1"/>
      <c r="V435" s="1"/>
      <c r="W435" s="1"/>
    </row>
    <row r="436" spans="1:23" ht="14.4" x14ac:dyDescent="0.3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S436" s="1"/>
      <c r="T436" s="1"/>
      <c r="U436" s="1"/>
      <c r="V436" s="1"/>
      <c r="W436" s="1"/>
    </row>
    <row r="437" spans="1:23" ht="14.4" x14ac:dyDescent="0.3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S437" s="1"/>
      <c r="T437" s="1"/>
      <c r="U437" s="1"/>
      <c r="V437" s="1"/>
      <c r="W437" s="1"/>
    </row>
    <row r="438" spans="1:23" ht="14.4" x14ac:dyDescent="0.3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S438" s="1"/>
      <c r="T438" s="1"/>
      <c r="U438" s="1"/>
      <c r="V438" s="1"/>
      <c r="W438" s="1"/>
    </row>
    <row r="439" spans="1:23" ht="14.4" x14ac:dyDescent="0.3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S439" s="1"/>
      <c r="T439" s="1"/>
      <c r="U439" s="1"/>
      <c r="V439" s="1"/>
      <c r="W439" s="1"/>
    </row>
    <row r="440" spans="1:23" ht="14.4" x14ac:dyDescent="0.3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S440" s="1"/>
      <c r="T440" s="1"/>
      <c r="U440" s="1"/>
      <c r="V440" s="1"/>
      <c r="W440" s="1"/>
    </row>
    <row r="441" spans="1:23" ht="14.4" x14ac:dyDescent="0.3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S441" s="1"/>
      <c r="T441" s="1"/>
      <c r="U441" s="1"/>
      <c r="V441" s="1"/>
      <c r="W441" s="1"/>
    </row>
    <row r="442" spans="1:23" ht="14.4" x14ac:dyDescent="0.3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S442" s="1"/>
      <c r="T442" s="1"/>
      <c r="U442" s="1"/>
      <c r="V442" s="1"/>
      <c r="W442" s="1"/>
    </row>
    <row r="443" spans="1:23" ht="14.4" x14ac:dyDescent="0.3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S443" s="1"/>
      <c r="T443" s="1"/>
      <c r="U443" s="1"/>
      <c r="V443" s="1"/>
      <c r="W443" s="1"/>
    </row>
    <row r="444" spans="1:23" ht="14.4" x14ac:dyDescent="0.3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S444" s="1"/>
      <c r="T444" s="1"/>
      <c r="U444" s="1"/>
      <c r="V444" s="1"/>
      <c r="W444" s="1"/>
    </row>
    <row r="445" spans="1:23" ht="14.4" x14ac:dyDescent="0.3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S445" s="1"/>
      <c r="T445" s="1"/>
      <c r="U445" s="1"/>
      <c r="V445" s="1"/>
      <c r="W445" s="1"/>
    </row>
    <row r="446" spans="1:23" ht="14.4" x14ac:dyDescent="0.3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S446" s="1"/>
      <c r="T446" s="1"/>
      <c r="U446" s="1"/>
      <c r="V446" s="1"/>
      <c r="W446" s="1"/>
    </row>
    <row r="447" spans="1:23" ht="14.4" x14ac:dyDescent="0.3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S447" s="1"/>
      <c r="T447" s="1"/>
      <c r="U447" s="1"/>
      <c r="V447" s="1"/>
      <c r="W447" s="1"/>
    </row>
    <row r="448" spans="1:23" ht="14.4" x14ac:dyDescent="0.3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S448" s="1"/>
      <c r="T448" s="1"/>
      <c r="U448" s="1"/>
      <c r="V448" s="1"/>
      <c r="W448" s="1"/>
    </row>
    <row r="449" spans="1:23" ht="14.4" x14ac:dyDescent="0.3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S449" s="1"/>
      <c r="T449" s="1"/>
      <c r="U449" s="1"/>
      <c r="V449" s="1"/>
      <c r="W449" s="1"/>
    </row>
    <row r="450" spans="1:23" ht="14.4" x14ac:dyDescent="0.3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S450" s="1"/>
      <c r="T450" s="1"/>
      <c r="U450" s="1"/>
      <c r="V450" s="1"/>
      <c r="W450" s="1"/>
    </row>
    <row r="451" spans="1:23" ht="14.4" x14ac:dyDescent="0.3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S451" s="1"/>
      <c r="T451" s="1"/>
      <c r="U451" s="1"/>
      <c r="V451" s="1"/>
      <c r="W451" s="1"/>
    </row>
    <row r="452" spans="1:23" ht="14.4" x14ac:dyDescent="0.3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S452" s="1"/>
      <c r="T452" s="1"/>
      <c r="U452" s="1"/>
      <c r="V452" s="1"/>
      <c r="W452" s="1"/>
    </row>
    <row r="453" spans="1:23" ht="14.4" x14ac:dyDescent="0.3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S453" s="1"/>
      <c r="T453" s="1"/>
      <c r="U453" s="1"/>
      <c r="V453" s="1"/>
      <c r="W453" s="1"/>
    </row>
    <row r="454" spans="1:23" ht="14.4" x14ac:dyDescent="0.3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S454" s="1"/>
      <c r="T454" s="1"/>
      <c r="U454" s="1"/>
      <c r="V454" s="1"/>
      <c r="W454" s="1"/>
    </row>
    <row r="455" spans="1:23" ht="14.4" x14ac:dyDescent="0.3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S455" s="1"/>
      <c r="T455" s="1"/>
      <c r="U455" s="1"/>
      <c r="V455" s="1"/>
      <c r="W455" s="1"/>
    </row>
    <row r="456" spans="1:23" ht="14.4" x14ac:dyDescent="0.3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S456" s="1"/>
      <c r="T456" s="1"/>
      <c r="U456" s="1"/>
      <c r="V456" s="1"/>
      <c r="W456" s="1"/>
    </row>
    <row r="457" spans="1:23" ht="14.4" x14ac:dyDescent="0.3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S457" s="1"/>
      <c r="T457" s="1"/>
      <c r="U457" s="1"/>
      <c r="V457" s="1"/>
      <c r="W457" s="1"/>
    </row>
    <row r="458" spans="1:23" ht="14.4" x14ac:dyDescent="0.3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S458" s="1"/>
      <c r="T458" s="1"/>
      <c r="U458" s="1"/>
      <c r="V458" s="1"/>
      <c r="W458" s="1"/>
    </row>
    <row r="459" spans="1:23" ht="14.4" x14ac:dyDescent="0.3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S459" s="1"/>
      <c r="T459" s="1"/>
      <c r="U459" s="1"/>
      <c r="V459" s="1"/>
      <c r="W459" s="1"/>
    </row>
    <row r="460" spans="1:23" ht="14.4" x14ac:dyDescent="0.3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S460" s="1"/>
      <c r="T460" s="1"/>
      <c r="U460" s="1"/>
      <c r="V460" s="1"/>
      <c r="W460" s="1"/>
    </row>
    <row r="461" spans="1:23" ht="14.4" x14ac:dyDescent="0.3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S461" s="1"/>
      <c r="T461" s="1"/>
      <c r="U461" s="1"/>
      <c r="V461" s="1"/>
      <c r="W461" s="1"/>
    </row>
    <row r="462" spans="1:23" ht="14.4" x14ac:dyDescent="0.3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S462" s="1"/>
      <c r="T462" s="1"/>
      <c r="U462" s="1"/>
      <c r="V462" s="1"/>
      <c r="W462" s="1"/>
    </row>
    <row r="463" spans="1:23" ht="14.4" x14ac:dyDescent="0.3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S463" s="1"/>
      <c r="T463" s="1"/>
      <c r="U463" s="1"/>
      <c r="V463" s="1"/>
      <c r="W463" s="1"/>
    </row>
    <row r="464" spans="1:23" ht="14.4" x14ac:dyDescent="0.3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S464" s="1"/>
      <c r="T464" s="1"/>
      <c r="U464" s="1"/>
      <c r="V464" s="1"/>
      <c r="W464" s="1"/>
    </row>
    <row r="465" spans="1:23" ht="14.4" x14ac:dyDescent="0.3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1"/>
      <c r="T465" s="1"/>
      <c r="U465" s="1"/>
      <c r="V465" s="1"/>
      <c r="W465" s="1"/>
    </row>
    <row r="466" spans="1:23" ht="14.4" x14ac:dyDescent="0.3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1"/>
      <c r="T466" s="1"/>
      <c r="U466" s="1"/>
      <c r="V466" s="1"/>
      <c r="W466" s="1"/>
    </row>
    <row r="467" spans="1:23" ht="14.4" x14ac:dyDescent="0.3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1"/>
      <c r="T467" s="1"/>
      <c r="U467" s="1"/>
      <c r="V467" s="1"/>
      <c r="W467" s="1"/>
    </row>
    <row r="468" spans="1:23" ht="14.4" x14ac:dyDescent="0.3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1"/>
      <c r="T468" s="1"/>
      <c r="U468" s="1"/>
      <c r="V468" s="1"/>
      <c r="W468" s="1"/>
    </row>
    <row r="469" spans="1:23" ht="14.4" x14ac:dyDescent="0.3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S469" s="1"/>
      <c r="T469" s="1"/>
      <c r="U469" s="1"/>
      <c r="V469" s="1"/>
      <c r="W469" s="1"/>
    </row>
    <row r="470" spans="1:23" ht="14.4" x14ac:dyDescent="0.3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S470" s="1"/>
      <c r="T470" s="1"/>
      <c r="U470" s="1"/>
      <c r="V470" s="1"/>
      <c r="W470" s="1"/>
    </row>
    <row r="471" spans="1:23" ht="14.4" x14ac:dyDescent="0.3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S471" s="1"/>
      <c r="T471" s="1"/>
      <c r="U471" s="1"/>
      <c r="V471" s="1"/>
      <c r="W471" s="1"/>
    </row>
    <row r="472" spans="1:23" ht="14.4" x14ac:dyDescent="0.3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S472" s="1"/>
      <c r="T472" s="1"/>
      <c r="U472" s="1"/>
      <c r="V472" s="1"/>
      <c r="W472" s="1"/>
    </row>
    <row r="473" spans="1:23" ht="14.4" x14ac:dyDescent="0.3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S473" s="1"/>
      <c r="T473" s="1"/>
      <c r="U473" s="1"/>
      <c r="V473" s="1"/>
      <c r="W473" s="1"/>
    </row>
    <row r="474" spans="1:23" ht="14.4" x14ac:dyDescent="0.3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S474" s="1"/>
      <c r="T474" s="1"/>
      <c r="U474" s="1"/>
      <c r="V474" s="1"/>
      <c r="W474" s="1"/>
    </row>
    <row r="475" spans="1:23" ht="14.4" x14ac:dyDescent="0.3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S475" s="1"/>
      <c r="T475" s="1"/>
      <c r="U475" s="1"/>
      <c r="V475" s="1"/>
      <c r="W475" s="1"/>
    </row>
    <row r="476" spans="1:23" ht="14.4" x14ac:dyDescent="0.3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S476" s="1"/>
      <c r="T476" s="1"/>
      <c r="U476" s="1"/>
      <c r="V476" s="1"/>
      <c r="W476" s="1"/>
    </row>
    <row r="477" spans="1:23" ht="14.4" x14ac:dyDescent="0.3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S477" s="1"/>
      <c r="T477" s="1"/>
      <c r="U477" s="1"/>
      <c r="V477" s="1"/>
      <c r="W477" s="1"/>
    </row>
    <row r="478" spans="1:23" ht="14.4" x14ac:dyDescent="0.3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S478" s="1"/>
      <c r="T478" s="1"/>
      <c r="U478" s="1"/>
      <c r="V478" s="1"/>
      <c r="W478" s="1"/>
    </row>
    <row r="479" spans="1:23" ht="14.4" x14ac:dyDescent="0.3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S479" s="1"/>
      <c r="T479" s="1"/>
      <c r="U479" s="1"/>
      <c r="V479" s="1"/>
      <c r="W479" s="1"/>
    </row>
    <row r="480" spans="1:23" ht="14.4" x14ac:dyDescent="0.3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S480" s="1"/>
      <c r="T480" s="1"/>
      <c r="U480" s="1"/>
      <c r="V480" s="1"/>
      <c r="W480" s="1"/>
    </row>
    <row r="481" spans="1:23" ht="14.4" x14ac:dyDescent="0.3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S481" s="1"/>
      <c r="T481" s="1"/>
      <c r="U481" s="1"/>
      <c r="V481" s="1"/>
      <c r="W481" s="1"/>
    </row>
    <row r="482" spans="1:23" ht="14.4" x14ac:dyDescent="0.3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S482" s="1"/>
      <c r="T482" s="1"/>
      <c r="U482" s="1"/>
      <c r="V482" s="1"/>
      <c r="W482" s="1"/>
    </row>
    <row r="483" spans="1:23" ht="14.4" x14ac:dyDescent="0.3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S483" s="1"/>
      <c r="T483" s="1"/>
      <c r="U483" s="1"/>
      <c r="V483" s="1"/>
      <c r="W483" s="1"/>
    </row>
    <row r="484" spans="1:23" ht="14.4" x14ac:dyDescent="0.3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S484" s="1"/>
      <c r="T484" s="1"/>
      <c r="U484" s="1"/>
      <c r="V484" s="1"/>
      <c r="W484" s="1"/>
    </row>
    <row r="485" spans="1:23" ht="14.4" x14ac:dyDescent="0.3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S485" s="1"/>
      <c r="T485" s="1"/>
      <c r="U485" s="1"/>
      <c r="V485" s="1"/>
      <c r="W485" s="1"/>
    </row>
    <row r="486" spans="1:23" ht="14.4" x14ac:dyDescent="0.3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S486" s="1"/>
      <c r="T486" s="1"/>
      <c r="U486" s="1"/>
      <c r="V486" s="1"/>
      <c r="W486" s="1"/>
    </row>
    <row r="487" spans="1:23" ht="14.4" x14ac:dyDescent="0.3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S487" s="1"/>
      <c r="T487" s="1"/>
      <c r="U487" s="1"/>
      <c r="V487" s="1"/>
      <c r="W487" s="1"/>
    </row>
    <row r="488" spans="1:23" ht="14.4" x14ac:dyDescent="0.3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S488" s="1"/>
      <c r="T488" s="1"/>
      <c r="U488" s="1"/>
      <c r="V488" s="1"/>
      <c r="W488" s="1"/>
    </row>
    <row r="489" spans="1:23" ht="14.4" x14ac:dyDescent="0.3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S489" s="1"/>
      <c r="T489" s="1"/>
      <c r="U489" s="1"/>
      <c r="V489" s="1"/>
      <c r="W489" s="1"/>
    </row>
    <row r="490" spans="1:23" ht="14.4" x14ac:dyDescent="0.3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S490" s="1"/>
      <c r="T490" s="1"/>
      <c r="U490" s="1"/>
      <c r="V490" s="1"/>
      <c r="W490" s="1"/>
    </row>
    <row r="491" spans="1:23" ht="14.4" x14ac:dyDescent="0.3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S491" s="1"/>
      <c r="T491" s="1"/>
      <c r="U491" s="1"/>
      <c r="V491" s="1"/>
      <c r="W491" s="1"/>
    </row>
    <row r="492" spans="1:23" ht="14.4" x14ac:dyDescent="0.3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S492" s="1"/>
      <c r="T492" s="1"/>
      <c r="U492" s="1"/>
      <c r="V492" s="1"/>
      <c r="W492" s="1"/>
    </row>
    <row r="493" spans="1:23" ht="14.4" x14ac:dyDescent="0.3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S493" s="1"/>
      <c r="T493" s="1"/>
      <c r="U493" s="1"/>
      <c r="V493" s="1"/>
      <c r="W493" s="1"/>
    </row>
    <row r="494" spans="1:23" ht="14.4" x14ac:dyDescent="0.3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S494" s="1"/>
      <c r="T494" s="1"/>
      <c r="U494" s="1"/>
      <c r="V494" s="1"/>
      <c r="W494" s="1"/>
    </row>
    <row r="495" spans="1:23" ht="14.4" x14ac:dyDescent="0.3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S495" s="1"/>
      <c r="T495" s="1"/>
      <c r="U495" s="1"/>
      <c r="V495" s="1"/>
      <c r="W495" s="1"/>
    </row>
    <row r="496" spans="1:23" ht="14.4" x14ac:dyDescent="0.3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S496" s="1"/>
      <c r="T496" s="1"/>
      <c r="U496" s="1"/>
      <c r="V496" s="1"/>
      <c r="W496" s="1"/>
    </row>
    <row r="497" spans="1:23" ht="14.4" x14ac:dyDescent="0.3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S497" s="1"/>
      <c r="T497" s="1"/>
      <c r="U497" s="1"/>
      <c r="V497" s="1"/>
      <c r="W497" s="1"/>
    </row>
    <row r="498" spans="1:23" ht="14.4" x14ac:dyDescent="0.3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S498" s="1"/>
      <c r="T498" s="1"/>
      <c r="U498" s="1"/>
      <c r="V498" s="1"/>
      <c r="W498" s="1"/>
    </row>
    <row r="499" spans="1:23" ht="14.4" x14ac:dyDescent="0.3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S499" s="1"/>
      <c r="T499" s="1"/>
      <c r="U499" s="1"/>
      <c r="V499" s="1"/>
      <c r="W499" s="1"/>
    </row>
    <row r="500" spans="1:23" ht="14.4" x14ac:dyDescent="0.3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S500" s="1"/>
      <c r="T500" s="1"/>
      <c r="U500" s="1"/>
      <c r="V500" s="1"/>
      <c r="W500" s="1"/>
    </row>
    <row r="501" spans="1:23" ht="14.4" x14ac:dyDescent="0.3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S501" s="1"/>
      <c r="T501" s="1"/>
      <c r="U501" s="1"/>
      <c r="V501" s="1"/>
      <c r="W501" s="1"/>
    </row>
    <row r="502" spans="1:23" ht="14.4" x14ac:dyDescent="0.3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S502" s="1"/>
      <c r="T502" s="1"/>
      <c r="U502" s="1"/>
      <c r="V502" s="1"/>
      <c r="W502" s="1"/>
    </row>
    <row r="503" spans="1:23" ht="14.4" x14ac:dyDescent="0.3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S503" s="1"/>
      <c r="T503" s="1"/>
      <c r="U503" s="1"/>
      <c r="V503" s="1"/>
      <c r="W503" s="1"/>
    </row>
    <row r="504" spans="1:23" ht="14.4" x14ac:dyDescent="0.3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S504" s="1"/>
      <c r="T504" s="1"/>
      <c r="U504" s="1"/>
      <c r="V504" s="1"/>
      <c r="W504" s="1"/>
    </row>
    <row r="505" spans="1:23" ht="14.4" x14ac:dyDescent="0.3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S505" s="1"/>
      <c r="T505" s="1"/>
      <c r="U505" s="1"/>
      <c r="V505" s="1"/>
      <c r="W505" s="1"/>
    </row>
    <row r="506" spans="1:23" ht="14.4" x14ac:dyDescent="0.3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S506" s="1"/>
      <c r="T506" s="1"/>
      <c r="U506" s="1"/>
      <c r="V506" s="1"/>
      <c r="W506" s="1"/>
    </row>
    <row r="507" spans="1:23" ht="14.4" x14ac:dyDescent="0.3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S507" s="1"/>
      <c r="T507" s="1"/>
      <c r="U507" s="1"/>
      <c r="V507" s="1"/>
      <c r="W507" s="1"/>
    </row>
    <row r="508" spans="1:23" ht="14.4" x14ac:dyDescent="0.3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S508" s="1"/>
      <c r="T508" s="1"/>
      <c r="U508" s="1"/>
      <c r="V508" s="1"/>
      <c r="W508" s="1"/>
    </row>
    <row r="509" spans="1:23" ht="14.4" x14ac:dyDescent="0.3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S509" s="1"/>
      <c r="T509" s="1"/>
      <c r="U509" s="1"/>
      <c r="V509" s="1"/>
      <c r="W509" s="1"/>
    </row>
    <row r="510" spans="1:23" ht="14.4" x14ac:dyDescent="0.3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S510" s="1"/>
      <c r="T510" s="1"/>
      <c r="U510" s="1"/>
      <c r="V510" s="1"/>
      <c r="W510" s="1"/>
    </row>
    <row r="511" spans="1:23" ht="14.4" x14ac:dyDescent="0.3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S511" s="1"/>
      <c r="T511" s="1"/>
      <c r="U511" s="1"/>
      <c r="V511" s="1"/>
      <c r="W511" s="1"/>
    </row>
    <row r="512" spans="1:23" ht="14.4" x14ac:dyDescent="0.3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S512" s="1"/>
      <c r="T512" s="1"/>
      <c r="U512" s="1"/>
      <c r="V512" s="1"/>
      <c r="W512" s="1"/>
    </row>
    <row r="513" spans="1:23" ht="14.4" x14ac:dyDescent="0.3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S513" s="1"/>
      <c r="T513" s="1"/>
      <c r="U513" s="1"/>
      <c r="V513" s="1"/>
      <c r="W513" s="1"/>
    </row>
    <row r="514" spans="1:23" ht="14.4" x14ac:dyDescent="0.3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S514" s="1"/>
      <c r="T514" s="1"/>
      <c r="U514" s="1"/>
      <c r="V514" s="1"/>
      <c r="W514" s="1"/>
    </row>
    <row r="515" spans="1:23" ht="14.4" x14ac:dyDescent="0.3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S515" s="1"/>
      <c r="T515" s="1"/>
      <c r="U515" s="1"/>
      <c r="V515" s="1"/>
      <c r="W515" s="1"/>
    </row>
    <row r="516" spans="1:23" ht="14.4" x14ac:dyDescent="0.3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S516" s="1"/>
      <c r="T516" s="1"/>
      <c r="U516" s="1"/>
      <c r="V516" s="1"/>
      <c r="W516" s="1"/>
    </row>
    <row r="517" spans="1:23" ht="14.4" x14ac:dyDescent="0.3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S517" s="1"/>
      <c r="T517" s="1"/>
      <c r="U517" s="1"/>
      <c r="V517" s="1"/>
      <c r="W517" s="1"/>
    </row>
    <row r="518" spans="1:23" ht="14.4" x14ac:dyDescent="0.3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S518" s="1"/>
      <c r="T518" s="1"/>
      <c r="U518" s="1"/>
      <c r="V518" s="1"/>
      <c r="W518" s="1"/>
    </row>
    <row r="519" spans="1:23" ht="14.4" x14ac:dyDescent="0.3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S519" s="1"/>
      <c r="T519" s="1"/>
      <c r="U519" s="1"/>
      <c r="V519" s="1"/>
      <c r="W519" s="1"/>
    </row>
    <row r="520" spans="1:23" ht="14.4" x14ac:dyDescent="0.3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S520" s="1"/>
      <c r="T520" s="1"/>
      <c r="U520" s="1"/>
      <c r="V520" s="1"/>
      <c r="W520" s="1"/>
    </row>
    <row r="521" spans="1:23" ht="14.4" x14ac:dyDescent="0.3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S521" s="1"/>
      <c r="T521" s="1"/>
      <c r="U521" s="1"/>
      <c r="V521" s="1"/>
      <c r="W521" s="1"/>
    </row>
    <row r="522" spans="1:23" ht="14.4" x14ac:dyDescent="0.3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S522" s="1"/>
      <c r="T522" s="1"/>
      <c r="U522" s="1"/>
      <c r="V522" s="1"/>
      <c r="W522" s="1"/>
    </row>
    <row r="523" spans="1:23" ht="14.4" x14ac:dyDescent="0.3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S523" s="1"/>
      <c r="T523" s="1"/>
      <c r="U523" s="1"/>
      <c r="V523" s="1"/>
      <c r="W523" s="1"/>
    </row>
    <row r="524" spans="1:23" ht="14.4" x14ac:dyDescent="0.3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S524" s="1"/>
      <c r="T524" s="1"/>
      <c r="U524" s="1"/>
      <c r="V524" s="1"/>
      <c r="W524" s="1"/>
    </row>
    <row r="525" spans="1:23" ht="14.4" x14ac:dyDescent="0.3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S525" s="1"/>
      <c r="T525" s="1"/>
      <c r="U525" s="1"/>
      <c r="V525" s="1"/>
      <c r="W525" s="1"/>
    </row>
    <row r="526" spans="1:23" ht="14.4" x14ac:dyDescent="0.3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S526" s="1"/>
      <c r="T526" s="1"/>
      <c r="U526" s="1"/>
      <c r="V526" s="1"/>
      <c r="W526" s="1"/>
    </row>
    <row r="527" spans="1:23" ht="14.4" x14ac:dyDescent="0.3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S527" s="1"/>
      <c r="T527" s="1"/>
      <c r="U527" s="1"/>
      <c r="V527" s="1"/>
      <c r="W527" s="1"/>
    </row>
    <row r="528" spans="1:23" ht="14.4" x14ac:dyDescent="0.3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S528" s="1"/>
      <c r="T528" s="1"/>
      <c r="U528" s="1"/>
      <c r="V528" s="1"/>
      <c r="W528" s="1"/>
    </row>
    <row r="529" spans="1:23" ht="14.4" x14ac:dyDescent="0.3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S529" s="1"/>
      <c r="T529" s="1"/>
      <c r="U529" s="1"/>
      <c r="V529" s="1"/>
      <c r="W529" s="1"/>
    </row>
    <row r="530" spans="1:23" ht="14.4" x14ac:dyDescent="0.3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S530" s="1"/>
      <c r="T530" s="1"/>
      <c r="U530" s="1"/>
      <c r="V530" s="1"/>
      <c r="W530" s="1"/>
    </row>
    <row r="531" spans="1:23" ht="14.4" x14ac:dyDescent="0.3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S531" s="1"/>
      <c r="T531" s="1"/>
      <c r="U531" s="1"/>
      <c r="V531" s="1"/>
      <c r="W531" s="1"/>
    </row>
    <row r="532" spans="1:23" ht="14.4" x14ac:dyDescent="0.3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S532" s="1"/>
      <c r="T532" s="1"/>
      <c r="U532" s="1"/>
      <c r="V532" s="1"/>
      <c r="W532" s="1"/>
    </row>
    <row r="533" spans="1:23" ht="14.4" x14ac:dyDescent="0.3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S533" s="1"/>
      <c r="T533" s="1"/>
      <c r="U533" s="1"/>
      <c r="V533" s="1"/>
      <c r="W533" s="1"/>
    </row>
    <row r="534" spans="1:23" ht="14.4" x14ac:dyDescent="0.3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S534" s="1"/>
      <c r="T534" s="1"/>
      <c r="U534" s="1"/>
      <c r="V534" s="1"/>
      <c r="W534" s="1"/>
    </row>
    <row r="535" spans="1:23" ht="14.4" x14ac:dyDescent="0.3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S535" s="1"/>
      <c r="T535" s="1"/>
      <c r="U535" s="1"/>
      <c r="V535" s="1"/>
      <c r="W535" s="1"/>
    </row>
    <row r="536" spans="1:23" ht="14.4" x14ac:dyDescent="0.3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S536" s="1"/>
      <c r="T536" s="1"/>
      <c r="U536" s="1"/>
      <c r="V536" s="1"/>
      <c r="W536" s="1"/>
    </row>
    <row r="537" spans="1:23" ht="14.4" x14ac:dyDescent="0.3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S537" s="1"/>
      <c r="T537" s="1"/>
      <c r="U537" s="1"/>
      <c r="V537" s="1"/>
      <c r="W537" s="1"/>
    </row>
    <row r="538" spans="1:23" ht="14.4" x14ac:dyDescent="0.3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S538" s="1"/>
      <c r="T538" s="1"/>
      <c r="U538" s="1"/>
      <c r="V538" s="1"/>
      <c r="W538" s="1"/>
    </row>
    <row r="539" spans="1:23" ht="14.4" x14ac:dyDescent="0.3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S539" s="1"/>
      <c r="T539" s="1"/>
      <c r="U539" s="1"/>
      <c r="V539" s="1"/>
      <c r="W539" s="1"/>
    </row>
    <row r="540" spans="1:23" ht="14.4" x14ac:dyDescent="0.3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S540" s="1"/>
      <c r="T540" s="1"/>
      <c r="U540" s="1"/>
      <c r="V540" s="1"/>
      <c r="W540" s="1"/>
    </row>
    <row r="541" spans="1:23" ht="14.4" x14ac:dyDescent="0.3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S541" s="1"/>
      <c r="T541" s="1"/>
      <c r="U541" s="1"/>
      <c r="V541" s="1"/>
      <c r="W541" s="1"/>
    </row>
    <row r="542" spans="1:23" ht="14.4" x14ac:dyDescent="0.3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S542" s="1"/>
      <c r="T542" s="1"/>
      <c r="U542" s="1"/>
      <c r="V542" s="1"/>
      <c r="W542" s="1"/>
    </row>
    <row r="543" spans="1:23" ht="14.4" x14ac:dyDescent="0.3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S543" s="1"/>
      <c r="T543" s="1"/>
      <c r="U543" s="1"/>
      <c r="V543" s="1"/>
      <c r="W543" s="1"/>
    </row>
    <row r="544" spans="1:23" ht="14.4" x14ac:dyDescent="0.3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S544" s="1"/>
      <c r="T544" s="1"/>
      <c r="U544" s="1"/>
      <c r="V544" s="1"/>
      <c r="W544" s="1"/>
    </row>
    <row r="545" spans="1:23" ht="14.4" x14ac:dyDescent="0.3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S545" s="1"/>
      <c r="T545" s="1"/>
      <c r="U545" s="1"/>
      <c r="V545" s="1"/>
      <c r="W545" s="1"/>
    </row>
    <row r="546" spans="1:23" ht="14.4" x14ac:dyDescent="0.3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S546" s="1"/>
      <c r="T546" s="1"/>
      <c r="U546" s="1"/>
      <c r="V546" s="1"/>
      <c r="W546" s="1"/>
    </row>
    <row r="547" spans="1:23" ht="14.4" x14ac:dyDescent="0.3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S547" s="1"/>
      <c r="T547" s="1"/>
      <c r="U547" s="1"/>
      <c r="V547" s="1"/>
      <c r="W547" s="1"/>
    </row>
    <row r="548" spans="1:23" ht="14.4" x14ac:dyDescent="0.3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S548" s="1"/>
      <c r="T548" s="1"/>
      <c r="U548" s="1"/>
      <c r="V548" s="1"/>
      <c r="W548" s="1"/>
    </row>
    <row r="549" spans="1:23" ht="14.4" x14ac:dyDescent="0.3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S549" s="1"/>
      <c r="T549" s="1"/>
      <c r="U549" s="1"/>
      <c r="V549" s="1"/>
      <c r="W549" s="1"/>
    </row>
    <row r="550" spans="1:23" ht="14.4" x14ac:dyDescent="0.3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S550" s="1"/>
      <c r="T550" s="1"/>
      <c r="U550" s="1"/>
      <c r="V550" s="1"/>
      <c r="W550" s="1"/>
    </row>
    <row r="551" spans="1:23" ht="14.4" x14ac:dyDescent="0.3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S551" s="1"/>
      <c r="T551" s="1"/>
      <c r="U551" s="1"/>
      <c r="V551" s="1"/>
      <c r="W551" s="1"/>
    </row>
    <row r="552" spans="1:23" ht="14.4" x14ac:dyDescent="0.3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S552" s="1"/>
      <c r="T552" s="1"/>
      <c r="U552" s="1"/>
      <c r="V552" s="1"/>
      <c r="W552" s="1"/>
    </row>
    <row r="553" spans="1:23" ht="14.4" x14ac:dyDescent="0.3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S553" s="1"/>
      <c r="T553" s="1"/>
      <c r="U553" s="1"/>
      <c r="V553" s="1"/>
      <c r="W553" s="1"/>
    </row>
    <row r="554" spans="1:23" ht="14.4" x14ac:dyDescent="0.3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S554" s="1"/>
      <c r="T554" s="1"/>
      <c r="U554" s="1"/>
      <c r="V554" s="1"/>
      <c r="W554" s="1"/>
    </row>
    <row r="555" spans="1:23" ht="14.4" x14ac:dyDescent="0.3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S555" s="1"/>
      <c r="T555" s="1"/>
      <c r="U555" s="1"/>
      <c r="V555" s="1"/>
      <c r="W555" s="1"/>
    </row>
    <row r="556" spans="1:23" ht="14.4" x14ac:dyDescent="0.3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S556" s="1"/>
      <c r="T556" s="1"/>
      <c r="U556" s="1"/>
      <c r="V556" s="1"/>
      <c r="W556" s="1"/>
    </row>
    <row r="557" spans="1:23" ht="14.4" x14ac:dyDescent="0.3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S557" s="1"/>
      <c r="T557" s="1"/>
      <c r="U557" s="1"/>
      <c r="V557" s="1"/>
      <c r="W557" s="1"/>
    </row>
    <row r="558" spans="1:23" ht="14.4" x14ac:dyDescent="0.3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S558" s="1"/>
      <c r="T558" s="1"/>
      <c r="U558" s="1"/>
      <c r="V558" s="1"/>
      <c r="W558" s="1"/>
    </row>
    <row r="559" spans="1:23" ht="14.4" x14ac:dyDescent="0.3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S559" s="1"/>
      <c r="T559" s="1"/>
      <c r="U559" s="1"/>
      <c r="V559" s="1"/>
      <c r="W559" s="1"/>
    </row>
    <row r="560" spans="1:23" ht="14.4" x14ac:dyDescent="0.3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S560" s="1"/>
      <c r="T560" s="1"/>
      <c r="U560" s="1"/>
      <c r="V560" s="1"/>
      <c r="W560" s="1"/>
    </row>
    <row r="561" spans="1:23" ht="14.4" x14ac:dyDescent="0.3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S561" s="1"/>
      <c r="T561" s="1"/>
      <c r="U561" s="1"/>
      <c r="V561" s="1"/>
      <c r="W561" s="1"/>
    </row>
    <row r="562" spans="1:23" ht="14.4" x14ac:dyDescent="0.3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S562" s="1"/>
      <c r="T562" s="1"/>
      <c r="U562" s="1"/>
      <c r="V562" s="1"/>
      <c r="W562" s="1"/>
    </row>
    <row r="563" spans="1:23" ht="14.4" x14ac:dyDescent="0.3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S563" s="1"/>
      <c r="T563" s="1"/>
      <c r="U563" s="1"/>
      <c r="V563" s="1"/>
      <c r="W563" s="1"/>
    </row>
    <row r="564" spans="1:23" ht="14.4" x14ac:dyDescent="0.3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S564" s="1"/>
      <c r="T564" s="1"/>
      <c r="U564" s="1"/>
      <c r="V564" s="1"/>
      <c r="W564" s="1"/>
    </row>
    <row r="565" spans="1:23" ht="14.4" x14ac:dyDescent="0.3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S565" s="1"/>
      <c r="T565" s="1"/>
      <c r="U565" s="1"/>
      <c r="V565" s="1"/>
      <c r="W565" s="1"/>
    </row>
    <row r="566" spans="1:23" ht="14.4" x14ac:dyDescent="0.3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S566" s="1"/>
      <c r="T566" s="1"/>
      <c r="U566" s="1"/>
      <c r="V566" s="1"/>
      <c r="W566" s="1"/>
    </row>
    <row r="567" spans="1:23" ht="14.4" x14ac:dyDescent="0.3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S567" s="1"/>
      <c r="T567" s="1"/>
      <c r="U567" s="1"/>
      <c r="V567" s="1"/>
      <c r="W567" s="1"/>
    </row>
    <row r="568" spans="1:23" ht="14.4" x14ac:dyDescent="0.3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S568" s="1"/>
      <c r="T568" s="1"/>
      <c r="U568" s="1"/>
      <c r="V568" s="1"/>
      <c r="W568" s="1"/>
    </row>
    <row r="569" spans="1:23" ht="14.4" x14ac:dyDescent="0.3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S569" s="1"/>
      <c r="T569" s="1"/>
      <c r="U569" s="1"/>
      <c r="V569" s="1"/>
      <c r="W569" s="1"/>
    </row>
    <row r="570" spans="1:23" ht="14.4" x14ac:dyDescent="0.3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S570" s="1"/>
      <c r="T570" s="1"/>
      <c r="U570" s="1"/>
      <c r="V570" s="1"/>
      <c r="W570" s="1"/>
    </row>
    <row r="571" spans="1:23" ht="14.4" x14ac:dyDescent="0.3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S571" s="1"/>
      <c r="T571" s="1"/>
      <c r="U571" s="1"/>
      <c r="V571" s="1"/>
      <c r="W571" s="1"/>
    </row>
    <row r="572" spans="1:23" ht="14.4" x14ac:dyDescent="0.3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S572" s="1"/>
      <c r="T572" s="1"/>
      <c r="U572" s="1"/>
      <c r="V572" s="1"/>
      <c r="W572" s="1"/>
    </row>
    <row r="573" spans="1:23" ht="14.4" x14ac:dyDescent="0.3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S573" s="1"/>
      <c r="T573" s="1"/>
      <c r="U573" s="1"/>
      <c r="V573" s="1"/>
      <c r="W573" s="1"/>
    </row>
    <row r="574" spans="1:23" ht="14.4" x14ac:dyDescent="0.3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S574" s="1"/>
      <c r="T574" s="1"/>
      <c r="U574" s="1"/>
      <c r="V574" s="1"/>
      <c r="W574" s="1"/>
    </row>
    <row r="575" spans="1:23" ht="14.4" x14ac:dyDescent="0.3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S575" s="1"/>
      <c r="T575" s="1"/>
      <c r="U575" s="1"/>
      <c r="V575" s="1"/>
      <c r="W575" s="1"/>
    </row>
    <row r="576" spans="1:23" ht="14.4" x14ac:dyDescent="0.3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S576" s="1"/>
      <c r="T576" s="1"/>
      <c r="U576" s="1"/>
      <c r="V576" s="1"/>
      <c r="W576" s="1"/>
    </row>
    <row r="577" spans="1:23" ht="14.4" x14ac:dyDescent="0.3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S577" s="1"/>
      <c r="T577" s="1"/>
      <c r="U577" s="1"/>
      <c r="V577" s="1"/>
      <c r="W577" s="1"/>
    </row>
    <row r="578" spans="1:23" ht="14.4" x14ac:dyDescent="0.3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S578" s="1"/>
      <c r="T578" s="1"/>
      <c r="U578" s="1"/>
      <c r="V578" s="1"/>
      <c r="W578" s="1"/>
    </row>
    <row r="579" spans="1:23" ht="14.4" x14ac:dyDescent="0.3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S579" s="1"/>
      <c r="T579" s="1"/>
      <c r="U579" s="1"/>
      <c r="V579" s="1"/>
      <c r="W579" s="1"/>
    </row>
    <row r="580" spans="1:23" ht="14.4" x14ac:dyDescent="0.3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S580" s="1"/>
      <c r="T580" s="1"/>
      <c r="U580" s="1"/>
      <c r="V580" s="1"/>
      <c r="W580" s="1"/>
    </row>
    <row r="581" spans="1:23" ht="14.4" x14ac:dyDescent="0.3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S581" s="1"/>
      <c r="T581" s="1"/>
      <c r="U581" s="1"/>
      <c r="V581" s="1"/>
      <c r="W581" s="1"/>
    </row>
    <row r="582" spans="1:23" ht="14.4" x14ac:dyDescent="0.3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S582" s="1"/>
      <c r="T582" s="1"/>
      <c r="U582" s="1"/>
      <c r="V582" s="1"/>
      <c r="W582" s="1"/>
    </row>
    <row r="583" spans="1:23" ht="14.4" x14ac:dyDescent="0.3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S583" s="1"/>
      <c r="T583" s="1"/>
      <c r="U583" s="1"/>
      <c r="V583" s="1"/>
      <c r="W583" s="1"/>
    </row>
    <row r="584" spans="1:23" ht="14.4" x14ac:dyDescent="0.3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S584" s="1"/>
      <c r="T584" s="1"/>
      <c r="U584" s="1"/>
      <c r="V584" s="1"/>
      <c r="W584" s="1"/>
    </row>
    <row r="585" spans="1:23" ht="14.4" x14ac:dyDescent="0.3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S585" s="1"/>
      <c r="T585" s="1"/>
      <c r="U585" s="1"/>
      <c r="V585" s="1"/>
      <c r="W585" s="1"/>
    </row>
    <row r="586" spans="1:23" ht="14.4" x14ac:dyDescent="0.3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S586" s="1"/>
      <c r="T586" s="1"/>
      <c r="U586" s="1"/>
      <c r="V586" s="1"/>
      <c r="W586" s="1"/>
    </row>
    <row r="587" spans="1:23" ht="14.4" x14ac:dyDescent="0.3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S587" s="1"/>
      <c r="T587" s="1"/>
      <c r="U587" s="1"/>
      <c r="V587" s="1"/>
      <c r="W587" s="1"/>
    </row>
    <row r="588" spans="1:23" ht="14.4" x14ac:dyDescent="0.3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S588" s="1"/>
      <c r="T588" s="1"/>
      <c r="U588" s="1"/>
      <c r="V588" s="1"/>
      <c r="W588" s="1"/>
    </row>
    <row r="589" spans="1:23" ht="14.4" x14ac:dyDescent="0.3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S589" s="1"/>
      <c r="T589" s="1"/>
      <c r="U589" s="1"/>
      <c r="V589" s="1"/>
      <c r="W589" s="1"/>
    </row>
    <row r="590" spans="1:23" ht="14.4" x14ac:dyDescent="0.3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S590" s="1"/>
      <c r="T590" s="1"/>
      <c r="U590" s="1"/>
      <c r="V590" s="1"/>
      <c r="W590" s="1"/>
    </row>
    <row r="591" spans="1:23" ht="14.4" x14ac:dyDescent="0.3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S591" s="1"/>
      <c r="T591" s="1"/>
      <c r="U591" s="1"/>
      <c r="V591" s="1"/>
      <c r="W591" s="1"/>
    </row>
    <row r="592" spans="1:23" ht="14.4" x14ac:dyDescent="0.3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S592" s="1"/>
      <c r="T592" s="1"/>
      <c r="U592" s="1"/>
      <c r="V592" s="1"/>
      <c r="W592" s="1"/>
    </row>
    <row r="593" spans="1:23" ht="14.4" x14ac:dyDescent="0.3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S593" s="1"/>
      <c r="T593" s="1"/>
      <c r="U593" s="1"/>
      <c r="V593" s="1"/>
      <c r="W593" s="1"/>
    </row>
    <row r="594" spans="1:23" ht="14.4" x14ac:dyDescent="0.3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S594" s="1"/>
      <c r="T594" s="1"/>
      <c r="U594" s="1"/>
      <c r="V594" s="1"/>
      <c r="W594" s="1"/>
    </row>
    <row r="595" spans="1:23" ht="14.4" x14ac:dyDescent="0.3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S595" s="1"/>
      <c r="T595" s="1"/>
      <c r="U595" s="1"/>
      <c r="V595" s="1"/>
      <c r="W595" s="1"/>
    </row>
    <row r="596" spans="1:23" ht="14.4" x14ac:dyDescent="0.3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S596" s="1"/>
      <c r="T596" s="1"/>
      <c r="U596" s="1"/>
      <c r="V596" s="1"/>
      <c r="W596" s="1"/>
    </row>
    <row r="597" spans="1:23" ht="14.4" x14ac:dyDescent="0.3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S597" s="1"/>
      <c r="T597" s="1"/>
      <c r="U597" s="1"/>
      <c r="V597" s="1"/>
      <c r="W597" s="1"/>
    </row>
    <row r="598" spans="1:23" ht="14.4" x14ac:dyDescent="0.3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S598" s="1"/>
      <c r="T598" s="1"/>
      <c r="U598" s="1"/>
      <c r="V598" s="1"/>
      <c r="W598" s="1"/>
    </row>
    <row r="599" spans="1:23" ht="14.4" x14ac:dyDescent="0.3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S599" s="1"/>
      <c r="T599" s="1"/>
      <c r="U599" s="1"/>
      <c r="V599" s="1"/>
      <c r="W599" s="1"/>
    </row>
    <row r="600" spans="1:23" ht="14.4" x14ac:dyDescent="0.3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S600" s="1"/>
      <c r="T600" s="1"/>
      <c r="U600" s="1"/>
      <c r="V600" s="1"/>
      <c r="W600" s="1"/>
    </row>
    <row r="601" spans="1:23" ht="14.4" x14ac:dyDescent="0.3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S601" s="1"/>
      <c r="T601" s="1"/>
      <c r="U601" s="1"/>
      <c r="V601" s="1"/>
      <c r="W601" s="1"/>
    </row>
    <row r="602" spans="1:23" ht="14.4" x14ac:dyDescent="0.3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S602" s="1"/>
      <c r="T602" s="1"/>
      <c r="U602" s="1"/>
      <c r="V602" s="1"/>
      <c r="W602" s="1"/>
    </row>
    <row r="603" spans="1:23" ht="14.4" x14ac:dyDescent="0.3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S603" s="1"/>
      <c r="T603" s="1"/>
      <c r="U603" s="1"/>
      <c r="V603" s="1"/>
      <c r="W603" s="1"/>
    </row>
    <row r="604" spans="1:23" ht="14.4" x14ac:dyDescent="0.3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S604" s="1"/>
      <c r="T604" s="1"/>
      <c r="U604" s="1"/>
      <c r="V604" s="1"/>
      <c r="W604" s="1"/>
    </row>
    <row r="605" spans="1:23" ht="14.4" x14ac:dyDescent="0.3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S605" s="1"/>
      <c r="T605" s="1"/>
      <c r="U605" s="1"/>
      <c r="V605" s="1"/>
      <c r="W605" s="1"/>
    </row>
    <row r="606" spans="1:23" ht="14.4" x14ac:dyDescent="0.3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S606" s="1"/>
      <c r="T606" s="1"/>
      <c r="U606" s="1"/>
      <c r="V606" s="1"/>
      <c r="W606" s="1"/>
    </row>
    <row r="607" spans="1:23" ht="14.4" x14ac:dyDescent="0.3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S607" s="1"/>
      <c r="T607" s="1"/>
      <c r="U607" s="1"/>
      <c r="V607" s="1"/>
      <c r="W607" s="1"/>
    </row>
    <row r="608" spans="1:23" ht="14.4" x14ac:dyDescent="0.3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S608" s="1"/>
      <c r="T608" s="1"/>
      <c r="U608" s="1"/>
      <c r="V608" s="1"/>
      <c r="W608" s="1"/>
    </row>
    <row r="609" spans="1:23" ht="14.4" x14ac:dyDescent="0.3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S609" s="1"/>
      <c r="T609" s="1"/>
      <c r="U609" s="1"/>
      <c r="V609" s="1"/>
      <c r="W609" s="1"/>
    </row>
    <row r="610" spans="1:23" ht="14.4" x14ac:dyDescent="0.3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S610" s="1"/>
      <c r="T610" s="1"/>
      <c r="U610" s="1"/>
      <c r="V610" s="1"/>
      <c r="W610" s="1"/>
    </row>
    <row r="611" spans="1:23" ht="14.4" x14ac:dyDescent="0.3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S611" s="1"/>
      <c r="T611" s="1"/>
      <c r="U611" s="1"/>
      <c r="V611" s="1"/>
      <c r="W611" s="1"/>
    </row>
    <row r="612" spans="1:23" ht="14.4" x14ac:dyDescent="0.3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S612" s="1"/>
      <c r="T612" s="1"/>
      <c r="U612" s="1"/>
      <c r="V612" s="1"/>
      <c r="W612" s="1"/>
    </row>
    <row r="613" spans="1:23" ht="14.4" x14ac:dyDescent="0.3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S613" s="1"/>
      <c r="T613" s="1"/>
      <c r="U613" s="1"/>
      <c r="V613" s="1"/>
      <c r="W613" s="1"/>
    </row>
    <row r="614" spans="1:23" ht="14.4" x14ac:dyDescent="0.3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S614" s="1"/>
      <c r="T614" s="1"/>
      <c r="U614" s="1"/>
      <c r="V614" s="1"/>
      <c r="W614" s="1"/>
    </row>
    <row r="615" spans="1:23" ht="14.4" x14ac:dyDescent="0.3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S615" s="1"/>
      <c r="T615" s="1"/>
      <c r="U615" s="1"/>
      <c r="V615" s="1"/>
      <c r="W615" s="1"/>
    </row>
    <row r="616" spans="1:23" ht="14.4" x14ac:dyDescent="0.3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S616" s="1"/>
      <c r="T616" s="1"/>
      <c r="U616" s="1"/>
      <c r="V616" s="1"/>
      <c r="W616" s="1"/>
    </row>
    <row r="617" spans="1:23" ht="14.4" x14ac:dyDescent="0.3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S617" s="1"/>
      <c r="T617" s="1"/>
      <c r="U617" s="1"/>
      <c r="V617" s="1"/>
      <c r="W617" s="1"/>
    </row>
    <row r="618" spans="1:23" ht="14.4" x14ac:dyDescent="0.3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S618" s="1"/>
      <c r="T618" s="1"/>
      <c r="U618" s="1"/>
      <c r="V618" s="1"/>
      <c r="W618" s="1"/>
    </row>
    <row r="619" spans="1:23" ht="14.4" x14ac:dyDescent="0.3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S619" s="1"/>
      <c r="T619" s="1"/>
      <c r="U619" s="1"/>
      <c r="V619" s="1"/>
      <c r="W619" s="1"/>
    </row>
    <row r="620" spans="1:23" ht="14.4" x14ac:dyDescent="0.3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S620" s="1"/>
      <c r="T620" s="1"/>
      <c r="U620" s="1"/>
      <c r="V620" s="1"/>
      <c r="W620" s="1"/>
    </row>
    <row r="621" spans="1:23" ht="14.4" x14ac:dyDescent="0.3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S621" s="1"/>
      <c r="T621" s="1"/>
      <c r="U621" s="1"/>
      <c r="V621" s="1"/>
      <c r="W621" s="1"/>
    </row>
    <row r="622" spans="1:23" ht="14.4" x14ac:dyDescent="0.3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S622" s="1"/>
      <c r="T622" s="1"/>
      <c r="U622" s="1"/>
      <c r="V622" s="1"/>
      <c r="W622" s="1"/>
    </row>
    <row r="623" spans="1:23" ht="14.4" x14ac:dyDescent="0.3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S623" s="1"/>
      <c r="T623" s="1"/>
      <c r="U623" s="1"/>
      <c r="V623" s="1"/>
      <c r="W623" s="1"/>
    </row>
    <row r="624" spans="1:23" ht="14.4" x14ac:dyDescent="0.3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S624" s="1"/>
      <c r="T624" s="1"/>
      <c r="U624" s="1"/>
      <c r="V624" s="1"/>
      <c r="W624" s="1"/>
    </row>
    <row r="625" spans="1:23" ht="14.4" x14ac:dyDescent="0.3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S625" s="1"/>
      <c r="T625" s="1"/>
      <c r="U625" s="1"/>
      <c r="V625" s="1"/>
      <c r="W625" s="1"/>
    </row>
    <row r="626" spans="1:23" ht="14.4" x14ac:dyDescent="0.3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S626" s="1"/>
      <c r="T626" s="1"/>
      <c r="U626" s="1"/>
      <c r="V626" s="1"/>
      <c r="W626" s="1"/>
    </row>
    <row r="627" spans="1:23" ht="14.4" x14ac:dyDescent="0.3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S627" s="1"/>
      <c r="T627" s="1"/>
      <c r="U627" s="1"/>
      <c r="V627" s="1"/>
      <c r="W627" s="1"/>
    </row>
    <row r="628" spans="1:23" ht="14.4" x14ac:dyDescent="0.3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S628" s="1"/>
      <c r="T628" s="1"/>
      <c r="U628" s="1"/>
      <c r="V628" s="1"/>
      <c r="W628" s="1"/>
    </row>
    <row r="629" spans="1:23" ht="14.4" x14ac:dyDescent="0.3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S629" s="1"/>
      <c r="T629" s="1"/>
      <c r="U629" s="1"/>
      <c r="V629" s="1"/>
      <c r="W629" s="1"/>
    </row>
    <row r="630" spans="1:23" ht="14.4" x14ac:dyDescent="0.3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S630" s="1"/>
      <c r="T630" s="1"/>
      <c r="U630" s="1"/>
      <c r="V630" s="1"/>
      <c r="W630" s="1"/>
    </row>
    <row r="631" spans="1:23" ht="14.4" x14ac:dyDescent="0.3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S631" s="1"/>
      <c r="T631" s="1"/>
      <c r="U631" s="1"/>
      <c r="V631" s="1"/>
      <c r="W631" s="1"/>
    </row>
    <row r="632" spans="1:23" ht="14.4" x14ac:dyDescent="0.3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S632" s="1"/>
      <c r="T632" s="1"/>
      <c r="U632" s="1"/>
      <c r="V632" s="1"/>
      <c r="W632" s="1"/>
    </row>
    <row r="633" spans="1:23" ht="14.4" x14ac:dyDescent="0.3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S633" s="1"/>
      <c r="T633" s="1"/>
      <c r="U633" s="1"/>
      <c r="V633" s="1"/>
      <c r="W633" s="1"/>
    </row>
    <row r="634" spans="1:23" ht="14.4" x14ac:dyDescent="0.3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S634" s="1"/>
      <c r="T634" s="1"/>
      <c r="U634" s="1"/>
      <c r="V634" s="1"/>
      <c r="W634" s="1"/>
    </row>
    <row r="635" spans="1:23" ht="14.4" x14ac:dyDescent="0.3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S635" s="1"/>
      <c r="T635" s="1"/>
      <c r="U635" s="1"/>
      <c r="V635" s="1"/>
      <c r="W635" s="1"/>
    </row>
    <row r="636" spans="1:23" ht="14.4" x14ac:dyDescent="0.3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S636" s="1"/>
      <c r="T636" s="1"/>
      <c r="U636" s="1"/>
      <c r="V636" s="1"/>
      <c r="W636" s="1"/>
    </row>
    <row r="637" spans="1:23" ht="14.4" x14ac:dyDescent="0.3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S637" s="1"/>
      <c r="T637" s="1"/>
      <c r="U637" s="1"/>
      <c r="V637" s="1"/>
      <c r="W637" s="1"/>
    </row>
    <row r="638" spans="1:23" ht="14.4" x14ac:dyDescent="0.3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S638" s="1"/>
      <c r="T638" s="1"/>
      <c r="U638" s="1"/>
      <c r="V638" s="1"/>
      <c r="W638" s="1"/>
    </row>
    <row r="639" spans="1:23" ht="14.4" x14ac:dyDescent="0.3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S639" s="1"/>
      <c r="T639" s="1"/>
      <c r="U639" s="1"/>
      <c r="V639" s="1"/>
      <c r="W639" s="1"/>
    </row>
    <row r="640" spans="1:23" ht="14.4" x14ac:dyDescent="0.3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S640" s="1"/>
      <c r="T640" s="1"/>
      <c r="U640" s="1"/>
      <c r="V640" s="1"/>
      <c r="W640" s="1"/>
    </row>
    <row r="641" spans="1:23" ht="14.4" x14ac:dyDescent="0.3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S641" s="1"/>
      <c r="T641" s="1"/>
      <c r="U641" s="1"/>
      <c r="V641" s="1"/>
      <c r="W641" s="1"/>
    </row>
    <row r="642" spans="1:23" ht="14.4" x14ac:dyDescent="0.3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S642" s="1"/>
      <c r="T642" s="1"/>
      <c r="U642" s="1"/>
      <c r="V642" s="1"/>
      <c r="W642" s="1"/>
    </row>
    <row r="643" spans="1:23" ht="14.4" x14ac:dyDescent="0.3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S643" s="1"/>
      <c r="T643" s="1"/>
      <c r="U643" s="1"/>
      <c r="V643" s="1"/>
      <c r="W643" s="1"/>
    </row>
    <row r="644" spans="1:23" ht="14.4" x14ac:dyDescent="0.3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S644" s="1"/>
      <c r="T644" s="1"/>
      <c r="U644" s="1"/>
      <c r="V644" s="1"/>
      <c r="W644" s="1"/>
    </row>
    <row r="645" spans="1:23" ht="14.4" x14ac:dyDescent="0.3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S645" s="1"/>
      <c r="T645" s="1"/>
      <c r="U645" s="1"/>
      <c r="V645" s="1"/>
      <c r="W645" s="1"/>
    </row>
    <row r="646" spans="1:23" ht="14.4" x14ac:dyDescent="0.3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S646" s="1"/>
      <c r="T646" s="1"/>
      <c r="U646" s="1"/>
      <c r="V646" s="1"/>
      <c r="W646" s="1"/>
    </row>
    <row r="647" spans="1:23" ht="14.4" x14ac:dyDescent="0.3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S647" s="1"/>
      <c r="T647" s="1"/>
      <c r="U647" s="1"/>
      <c r="V647" s="1"/>
      <c r="W647" s="1"/>
    </row>
    <row r="648" spans="1:23" ht="14.4" x14ac:dyDescent="0.3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S648" s="1"/>
      <c r="T648" s="1"/>
      <c r="U648" s="1"/>
      <c r="V648" s="1"/>
      <c r="W648" s="1"/>
    </row>
    <row r="649" spans="1:23" ht="14.4" x14ac:dyDescent="0.3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S649" s="1"/>
      <c r="T649" s="1"/>
      <c r="U649" s="1"/>
      <c r="V649" s="1"/>
      <c r="W649" s="1"/>
    </row>
    <row r="650" spans="1:23" ht="14.4" x14ac:dyDescent="0.3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S650" s="1"/>
      <c r="T650" s="1"/>
      <c r="U650" s="1"/>
      <c r="V650" s="1"/>
      <c r="W650" s="1"/>
    </row>
    <row r="651" spans="1:23" ht="14.4" x14ac:dyDescent="0.3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S651" s="1"/>
      <c r="T651" s="1"/>
      <c r="U651" s="1"/>
      <c r="V651" s="1"/>
      <c r="W651" s="1"/>
    </row>
    <row r="652" spans="1:23" ht="14.4" x14ac:dyDescent="0.3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S652" s="1"/>
      <c r="T652" s="1"/>
      <c r="U652" s="1"/>
      <c r="V652" s="1"/>
      <c r="W652" s="1"/>
    </row>
    <row r="653" spans="1:23" ht="14.4" x14ac:dyDescent="0.3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S653" s="1"/>
      <c r="T653" s="1"/>
      <c r="U653" s="1"/>
      <c r="V653" s="1"/>
      <c r="W653" s="1"/>
    </row>
    <row r="654" spans="1:23" ht="14.4" x14ac:dyDescent="0.3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S654" s="1"/>
      <c r="T654" s="1"/>
      <c r="U654" s="1"/>
      <c r="V654" s="1"/>
      <c r="W654" s="1"/>
    </row>
    <row r="655" spans="1:23" ht="14.4" x14ac:dyDescent="0.3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S655" s="1"/>
      <c r="T655" s="1"/>
      <c r="U655" s="1"/>
      <c r="V655" s="1"/>
      <c r="W655" s="1"/>
    </row>
    <row r="656" spans="1:23" ht="14.4" x14ac:dyDescent="0.3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S656" s="1"/>
      <c r="T656" s="1"/>
      <c r="U656" s="1"/>
      <c r="V656" s="1"/>
      <c r="W656" s="1"/>
    </row>
    <row r="657" spans="1:23" ht="14.4" x14ac:dyDescent="0.3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S657" s="1"/>
      <c r="T657" s="1"/>
      <c r="U657" s="1"/>
      <c r="V657" s="1"/>
      <c r="W657" s="1"/>
    </row>
    <row r="658" spans="1:23" ht="14.4" x14ac:dyDescent="0.3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S658" s="1"/>
      <c r="T658" s="1"/>
      <c r="U658" s="1"/>
      <c r="V658" s="1"/>
      <c r="W658" s="1"/>
    </row>
    <row r="659" spans="1:23" ht="14.4" x14ac:dyDescent="0.3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S659" s="1"/>
      <c r="T659" s="1"/>
      <c r="U659" s="1"/>
      <c r="V659" s="1"/>
      <c r="W659" s="1"/>
    </row>
    <row r="660" spans="1:23" ht="14.4" x14ac:dyDescent="0.3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S660" s="1"/>
      <c r="T660" s="1"/>
      <c r="U660" s="1"/>
      <c r="V660" s="1"/>
      <c r="W660" s="1"/>
    </row>
    <row r="661" spans="1:23" ht="14.4" x14ac:dyDescent="0.3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S661" s="1"/>
      <c r="T661" s="1"/>
      <c r="U661" s="1"/>
      <c r="V661" s="1"/>
      <c r="W661" s="1"/>
    </row>
    <row r="662" spans="1:23" ht="14.4" x14ac:dyDescent="0.3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S662" s="1"/>
      <c r="T662" s="1"/>
      <c r="U662" s="1"/>
      <c r="V662" s="1"/>
      <c r="W662" s="1"/>
    </row>
    <row r="663" spans="1:23" ht="14.4" x14ac:dyDescent="0.3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S663" s="1"/>
      <c r="T663" s="1"/>
      <c r="U663" s="1"/>
      <c r="V663" s="1"/>
      <c r="W663" s="1"/>
    </row>
    <row r="664" spans="1:23" ht="14.4" x14ac:dyDescent="0.3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S664" s="1"/>
      <c r="T664" s="1"/>
      <c r="U664" s="1"/>
      <c r="V664" s="1"/>
      <c r="W664" s="1"/>
    </row>
    <row r="665" spans="1:23" ht="14.4" x14ac:dyDescent="0.3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S665" s="1"/>
      <c r="T665" s="1"/>
      <c r="U665" s="1"/>
      <c r="V665" s="1"/>
      <c r="W665" s="1"/>
    </row>
    <row r="666" spans="1:23" ht="14.4" x14ac:dyDescent="0.3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S666" s="1"/>
      <c r="T666" s="1"/>
      <c r="U666" s="1"/>
      <c r="V666" s="1"/>
      <c r="W666" s="1"/>
    </row>
    <row r="667" spans="1:23" ht="14.4" x14ac:dyDescent="0.3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S667" s="1"/>
      <c r="T667" s="1"/>
      <c r="U667" s="1"/>
      <c r="V667" s="1"/>
      <c r="W667" s="1"/>
    </row>
    <row r="668" spans="1:23" ht="14.4" x14ac:dyDescent="0.3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S668" s="1"/>
      <c r="T668" s="1"/>
      <c r="U668" s="1"/>
      <c r="V668" s="1"/>
      <c r="W668" s="1"/>
    </row>
    <row r="669" spans="1:23" ht="14.4" x14ac:dyDescent="0.3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S669" s="1"/>
      <c r="T669" s="1"/>
      <c r="U669" s="1"/>
      <c r="V669" s="1"/>
      <c r="W669" s="1"/>
    </row>
    <row r="670" spans="1:23" ht="14.4" x14ac:dyDescent="0.3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S670" s="1"/>
      <c r="T670" s="1"/>
      <c r="U670" s="1"/>
      <c r="V670" s="1"/>
      <c r="W670" s="1"/>
    </row>
    <row r="671" spans="1:23" ht="14.4" x14ac:dyDescent="0.3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S671" s="1"/>
      <c r="T671" s="1"/>
      <c r="U671" s="1"/>
      <c r="V671" s="1"/>
      <c r="W671" s="1"/>
    </row>
    <row r="672" spans="1:23" ht="14.4" x14ac:dyDescent="0.3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S672" s="1"/>
      <c r="T672" s="1"/>
      <c r="U672" s="1"/>
      <c r="V672" s="1"/>
      <c r="W672" s="1"/>
    </row>
    <row r="673" spans="1:23" ht="14.4" x14ac:dyDescent="0.3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S673" s="1"/>
      <c r="T673" s="1"/>
      <c r="U673" s="1"/>
      <c r="V673" s="1"/>
      <c r="W673" s="1"/>
    </row>
    <row r="674" spans="1:23" ht="14.4" x14ac:dyDescent="0.3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S674" s="1"/>
      <c r="T674" s="1"/>
      <c r="U674" s="1"/>
      <c r="V674" s="1"/>
      <c r="W674" s="1"/>
    </row>
    <row r="675" spans="1:23" ht="14.4" x14ac:dyDescent="0.3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S675" s="1"/>
      <c r="T675" s="1"/>
      <c r="U675" s="1"/>
      <c r="V675" s="1"/>
      <c r="W675" s="1"/>
    </row>
    <row r="676" spans="1:23" ht="14.4" x14ac:dyDescent="0.3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S676" s="1"/>
      <c r="T676" s="1"/>
      <c r="U676" s="1"/>
      <c r="V676" s="1"/>
      <c r="W676" s="1"/>
    </row>
    <row r="677" spans="1:23" ht="14.4" x14ac:dyDescent="0.3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S677" s="1"/>
      <c r="T677" s="1"/>
      <c r="U677" s="1"/>
      <c r="V677" s="1"/>
      <c r="W677" s="1"/>
    </row>
    <row r="678" spans="1:23" ht="14.4" x14ac:dyDescent="0.3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S678" s="1"/>
      <c r="T678" s="1"/>
      <c r="U678" s="1"/>
      <c r="V678" s="1"/>
      <c r="W678" s="1"/>
    </row>
    <row r="679" spans="1:23" ht="14.4" x14ac:dyDescent="0.3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S679" s="1"/>
      <c r="T679" s="1"/>
      <c r="U679" s="1"/>
      <c r="V679" s="1"/>
      <c r="W679" s="1"/>
    </row>
    <row r="680" spans="1:23" ht="14.4" x14ac:dyDescent="0.3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S680" s="1"/>
      <c r="T680" s="1"/>
      <c r="U680" s="1"/>
      <c r="V680" s="1"/>
      <c r="W680" s="1"/>
    </row>
    <row r="681" spans="1:23" ht="14.4" x14ac:dyDescent="0.3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S681" s="1"/>
      <c r="T681" s="1"/>
      <c r="U681" s="1"/>
      <c r="V681" s="1"/>
      <c r="W681" s="1"/>
    </row>
    <row r="682" spans="1:23" ht="14.4" x14ac:dyDescent="0.3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S682" s="1"/>
      <c r="T682" s="1"/>
      <c r="U682" s="1"/>
      <c r="V682" s="1"/>
      <c r="W682" s="1"/>
    </row>
    <row r="683" spans="1:23" ht="14.4" x14ac:dyDescent="0.3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S683" s="1"/>
      <c r="T683" s="1"/>
      <c r="U683" s="1"/>
      <c r="V683" s="1"/>
      <c r="W683" s="1"/>
    </row>
    <row r="684" spans="1:23" ht="14.4" x14ac:dyDescent="0.3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S684" s="1"/>
      <c r="T684" s="1"/>
      <c r="U684" s="1"/>
      <c r="V684" s="1"/>
      <c r="W684" s="1"/>
    </row>
    <row r="685" spans="1:23" ht="14.4" x14ac:dyDescent="0.3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S685" s="1"/>
      <c r="T685" s="1"/>
      <c r="U685" s="1"/>
      <c r="V685" s="1"/>
      <c r="W685" s="1"/>
    </row>
    <row r="686" spans="1:23" ht="14.4" x14ac:dyDescent="0.3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S686" s="1"/>
      <c r="T686" s="1"/>
      <c r="U686" s="1"/>
      <c r="V686" s="1"/>
      <c r="W686" s="1"/>
    </row>
    <row r="687" spans="1:23" ht="14.4" x14ac:dyDescent="0.3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S687" s="1"/>
      <c r="T687" s="1"/>
      <c r="U687" s="1"/>
      <c r="V687" s="1"/>
      <c r="W687" s="1"/>
    </row>
    <row r="688" spans="1:23" ht="14.4" x14ac:dyDescent="0.3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S688" s="1"/>
      <c r="T688" s="1"/>
      <c r="U688" s="1"/>
      <c r="V688" s="1"/>
      <c r="W688" s="1"/>
    </row>
    <row r="689" spans="1:23" ht="14.4" x14ac:dyDescent="0.3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S689" s="1"/>
      <c r="T689" s="1"/>
      <c r="U689" s="1"/>
      <c r="V689" s="1"/>
      <c r="W689" s="1"/>
    </row>
    <row r="690" spans="1:23" ht="14.4" x14ac:dyDescent="0.3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S690" s="1"/>
      <c r="T690" s="1"/>
      <c r="U690" s="1"/>
      <c r="V690" s="1"/>
      <c r="W690" s="1"/>
    </row>
    <row r="691" spans="1:23" ht="14.4" x14ac:dyDescent="0.3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S691" s="1"/>
      <c r="T691" s="1"/>
      <c r="U691" s="1"/>
      <c r="V691" s="1"/>
      <c r="W691" s="1"/>
    </row>
    <row r="692" spans="1:23" ht="14.4" x14ac:dyDescent="0.3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S692" s="1"/>
      <c r="T692" s="1"/>
      <c r="U692" s="1"/>
      <c r="V692" s="1"/>
      <c r="W692" s="1"/>
    </row>
    <row r="693" spans="1:23" ht="14.4" x14ac:dyDescent="0.3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S693" s="1"/>
      <c r="T693" s="1"/>
      <c r="U693" s="1"/>
      <c r="V693" s="1"/>
      <c r="W693" s="1"/>
    </row>
    <row r="694" spans="1:23" ht="14.4" x14ac:dyDescent="0.3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S694" s="1"/>
      <c r="T694" s="1"/>
      <c r="U694" s="1"/>
      <c r="V694" s="1"/>
      <c r="W694" s="1"/>
    </row>
    <row r="695" spans="1:23" ht="14.4" x14ac:dyDescent="0.3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S695" s="1"/>
      <c r="T695" s="1"/>
      <c r="U695" s="1"/>
      <c r="V695" s="1"/>
      <c r="W695" s="1"/>
    </row>
    <row r="696" spans="1:23" ht="14.4" x14ac:dyDescent="0.3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S696" s="1"/>
      <c r="T696" s="1"/>
      <c r="U696" s="1"/>
      <c r="V696" s="1"/>
      <c r="W696" s="1"/>
    </row>
    <row r="697" spans="1:23" ht="14.4" x14ac:dyDescent="0.3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S697" s="1"/>
      <c r="T697" s="1"/>
      <c r="U697" s="1"/>
      <c r="V697" s="1"/>
      <c r="W697" s="1"/>
    </row>
    <row r="698" spans="1:23" ht="14.4" x14ac:dyDescent="0.3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S698" s="1"/>
      <c r="T698" s="1"/>
      <c r="U698" s="1"/>
      <c r="V698" s="1"/>
      <c r="W698" s="1"/>
    </row>
    <row r="699" spans="1:23" ht="14.4" x14ac:dyDescent="0.3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S699" s="1"/>
      <c r="T699" s="1"/>
      <c r="U699" s="1"/>
      <c r="V699" s="1"/>
      <c r="W699" s="1"/>
    </row>
    <row r="700" spans="1:23" ht="14.4" x14ac:dyDescent="0.3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S700" s="1"/>
      <c r="T700" s="1"/>
      <c r="U700" s="1"/>
      <c r="V700" s="1"/>
      <c r="W700" s="1"/>
    </row>
    <row r="701" spans="1:23" ht="14.4" x14ac:dyDescent="0.3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S701" s="1"/>
      <c r="T701" s="1"/>
      <c r="U701" s="1"/>
      <c r="V701" s="1"/>
      <c r="W701" s="1"/>
    </row>
    <row r="702" spans="1:23" ht="14.4" x14ac:dyDescent="0.3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S702" s="1"/>
      <c r="T702" s="1"/>
      <c r="U702" s="1"/>
      <c r="V702" s="1"/>
      <c r="W702" s="1"/>
    </row>
    <row r="703" spans="1:23" ht="14.4" x14ac:dyDescent="0.3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S703" s="1"/>
      <c r="T703" s="1"/>
      <c r="U703" s="1"/>
      <c r="V703" s="1"/>
      <c r="W703" s="1"/>
    </row>
    <row r="704" spans="1:23" ht="14.4" x14ac:dyDescent="0.3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S704" s="1"/>
      <c r="T704" s="1"/>
      <c r="U704" s="1"/>
      <c r="V704" s="1"/>
      <c r="W704" s="1"/>
    </row>
    <row r="705" spans="1:23" ht="14.4" x14ac:dyDescent="0.3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S705" s="1"/>
      <c r="T705" s="1"/>
      <c r="U705" s="1"/>
      <c r="V705" s="1"/>
      <c r="W705" s="1"/>
    </row>
    <row r="706" spans="1:23" ht="14.4" x14ac:dyDescent="0.3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S706" s="1"/>
      <c r="T706" s="1"/>
      <c r="U706" s="1"/>
      <c r="V706" s="1"/>
      <c r="W706" s="1"/>
    </row>
    <row r="707" spans="1:23" ht="14.4" x14ac:dyDescent="0.3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S707" s="1"/>
      <c r="T707" s="1"/>
      <c r="U707" s="1"/>
      <c r="V707" s="1"/>
      <c r="W707" s="1"/>
    </row>
    <row r="708" spans="1:23" ht="14.4" x14ac:dyDescent="0.3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S708" s="1"/>
      <c r="T708" s="1"/>
      <c r="U708" s="1"/>
      <c r="V708" s="1"/>
      <c r="W708" s="1"/>
    </row>
    <row r="709" spans="1:23" ht="14.4" x14ac:dyDescent="0.3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S709" s="1"/>
      <c r="T709" s="1"/>
      <c r="U709" s="1"/>
      <c r="V709" s="1"/>
      <c r="W709" s="1"/>
    </row>
    <row r="710" spans="1:23" ht="14.4" x14ac:dyDescent="0.3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S710" s="1"/>
      <c r="T710" s="1"/>
      <c r="U710" s="1"/>
      <c r="V710" s="1"/>
      <c r="W710" s="1"/>
    </row>
    <row r="711" spans="1:23" ht="14.4" x14ac:dyDescent="0.3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S711" s="1"/>
      <c r="T711" s="1"/>
      <c r="U711" s="1"/>
      <c r="V711" s="1"/>
      <c r="W711" s="1"/>
    </row>
    <row r="712" spans="1:23" ht="14.4" x14ac:dyDescent="0.3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S712" s="1"/>
      <c r="T712" s="1"/>
      <c r="U712" s="1"/>
      <c r="V712" s="1"/>
      <c r="W712" s="1"/>
    </row>
    <row r="713" spans="1:23" ht="14.4" x14ac:dyDescent="0.3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S713" s="1"/>
      <c r="T713" s="1"/>
      <c r="U713" s="1"/>
      <c r="V713" s="1"/>
      <c r="W713" s="1"/>
    </row>
    <row r="714" spans="1:23" ht="14.4" x14ac:dyDescent="0.3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S714" s="1"/>
      <c r="T714" s="1"/>
      <c r="U714" s="1"/>
      <c r="V714" s="1"/>
      <c r="W714" s="1"/>
    </row>
    <row r="715" spans="1:23" ht="14.4" x14ac:dyDescent="0.3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S715" s="1"/>
      <c r="T715" s="1"/>
      <c r="U715" s="1"/>
      <c r="V715" s="1"/>
      <c r="W715" s="1"/>
    </row>
    <row r="716" spans="1:23" ht="14.4" x14ac:dyDescent="0.3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S716" s="1"/>
      <c r="T716" s="1"/>
      <c r="U716" s="1"/>
      <c r="V716" s="1"/>
      <c r="W716" s="1"/>
    </row>
    <row r="717" spans="1:23" ht="14.4" x14ac:dyDescent="0.3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S717" s="1"/>
      <c r="T717" s="1"/>
      <c r="U717" s="1"/>
      <c r="V717" s="1"/>
      <c r="W717" s="1"/>
    </row>
    <row r="718" spans="1:23" ht="14.4" x14ac:dyDescent="0.3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S718" s="1"/>
      <c r="T718" s="1"/>
      <c r="U718" s="1"/>
      <c r="V718" s="1"/>
      <c r="W718" s="1"/>
    </row>
    <row r="719" spans="1:23" ht="14.4" x14ac:dyDescent="0.3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S719" s="1"/>
      <c r="T719" s="1"/>
      <c r="U719" s="1"/>
      <c r="V719" s="1"/>
      <c r="W719" s="1"/>
    </row>
    <row r="720" spans="1:23" ht="14.4" x14ac:dyDescent="0.3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S720" s="1"/>
      <c r="T720" s="1"/>
      <c r="U720" s="1"/>
      <c r="V720" s="1"/>
      <c r="W720" s="1"/>
    </row>
    <row r="721" spans="1:23" ht="14.4" x14ac:dyDescent="0.3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S721" s="1"/>
      <c r="T721" s="1"/>
      <c r="U721" s="1"/>
      <c r="V721" s="1"/>
      <c r="W721" s="1"/>
    </row>
    <row r="722" spans="1:23" ht="14.4" x14ac:dyDescent="0.3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S722" s="1"/>
      <c r="T722" s="1"/>
      <c r="U722" s="1"/>
      <c r="V722" s="1"/>
      <c r="W722" s="1"/>
    </row>
    <row r="723" spans="1:23" ht="14.4" x14ac:dyDescent="0.3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S723" s="1"/>
      <c r="T723" s="1"/>
      <c r="U723" s="1"/>
      <c r="V723" s="1"/>
      <c r="W723" s="1"/>
    </row>
    <row r="724" spans="1:23" ht="14.4" x14ac:dyDescent="0.3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S724" s="1"/>
      <c r="T724" s="1"/>
      <c r="U724" s="1"/>
      <c r="V724" s="1"/>
      <c r="W724" s="1"/>
    </row>
    <row r="725" spans="1:23" ht="14.4" x14ac:dyDescent="0.3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S725" s="1"/>
      <c r="T725" s="1"/>
      <c r="U725" s="1"/>
      <c r="V725" s="1"/>
      <c r="W725" s="1"/>
    </row>
    <row r="726" spans="1:23" ht="14.4" x14ac:dyDescent="0.3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S726" s="1"/>
      <c r="T726" s="1"/>
      <c r="U726" s="1"/>
      <c r="V726" s="1"/>
      <c r="W726" s="1"/>
    </row>
    <row r="727" spans="1:23" ht="14.4" x14ac:dyDescent="0.3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S727" s="1"/>
      <c r="T727" s="1"/>
      <c r="U727" s="1"/>
      <c r="V727" s="1"/>
      <c r="W727" s="1"/>
    </row>
    <row r="728" spans="1:23" ht="14.4" x14ac:dyDescent="0.3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S728" s="1"/>
      <c r="T728" s="1"/>
      <c r="U728" s="1"/>
      <c r="V728" s="1"/>
      <c r="W728" s="1"/>
    </row>
    <row r="729" spans="1:23" ht="14.4" x14ac:dyDescent="0.3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S729" s="1"/>
      <c r="T729" s="1"/>
      <c r="U729" s="1"/>
      <c r="V729" s="1"/>
      <c r="W729" s="1"/>
    </row>
    <row r="730" spans="1:23" ht="14.4" x14ac:dyDescent="0.3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S730" s="1"/>
      <c r="T730" s="1"/>
      <c r="U730" s="1"/>
      <c r="V730" s="1"/>
      <c r="W730" s="1"/>
    </row>
    <row r="731" spans="1:23" ht="14.4" x14ac:dyDescent="0.3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S731" s="1"/>
      <c r="T731" s="1"/>
      <c r="U731" s="1"/>
      <c r="V731" s="1"/>
      <c r="W731" s="1"/>
    </row>
    <row r="732" spans="1:23" ht="14.4" x14ac:dyDescent="0.3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S732" s="1"/>
      <c r="T732" s="1"/>
      <c r="U732" s="1"/>
      <c r="V732" s="1"/>
      <c r="W732" s="1"/>
    </row>
    <row r="733" spans="1:23" ht="14.4" x14ac:dyDescent="0.3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S733" s="1"/>
      <c r="T733" s="1"/>
      <c r="U733" s="1"/>
      <c r="V733" s="1"/>
      <c r="W733" s="1"/>
    </row>
    <row r="734" spans="1:23" ht="14.4" x14ac:dyDescent="0.3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S734" s="1"/>
      <c r="T734" s="1"/>
      <c r="U734" s="1"/>
      <c r="V734" s="1"/>
      <c r="W734" s="1"/>
    </row>
    <row r="735" spans="1:23" ht="14.4" x14ac:dyDescent="0.3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S735" s="1"/>
      <c r="T735" s="1"/>
      <c r="U735" s="1"/>
      <c r="V735" s="1"/>
      <c r="W735" s="1"/>
    </row>
    <row r="736" spans="1:23" ht="14.4" x14ac:dyDescent="0.3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S736" s="1"/>
      <c r="T736" s="1"/>
      <c r="U736" s="1"/>
      <c r="V736" s="1"/>
      <c r="W736" s="1"/>
    </row>
    <row r="737" spans="1:23" ht="14.4" x14ac:dyDescent="0.3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S737" s="1"/>
      <c r="T737" s="1"/>
      <c r="U737" s="1"/>
      <c r="V737" s="1"/>
      <c r="W737" s="1"/>
    </row>
    <row r="738" spans="1:23" ht="14.4" x14ac:dyDescent="0.3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S738" s="1"/>
      <c r="T738" s="1"/>
      <c r="U738" s="1"/>
      <c r="V738" s="1"/>
      <c r="W738" s="1"/>
    </row>
    <row r="739" spans="1:23" ht="14.4" x14ac:dyDescent="0.3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S739" s="1"/>
      <c r="T739" s="1"/>
      <c r="U739" s="1"/>
      <c r="V739" s="1"/>
      <c r="W739" s="1"/>
    </row>
    <row r="740" spans="1:23" ht="14.4" x14ac:dyDescent="0.3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S740" s="1"/>
      <c r="T740" s="1"/>
      <c r="U740" s="1"/>
      <c r="V740" s="1"/>
      <c r="W740" s="1"/>
    </row>
    <row r="741" spans="1:23" ht="14.4" x14ac:dyDescent="0.3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S741" s="1"/>
      <c r="T741" s="1"/>
      <c r="U741" s="1"/>
      <c r="V741" s="1"/>
      <c r="W741" s="1"/>
    </row>
    <row r="742" spans="1:23" ht="14.4" x14ac:dyDescent="0.3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S742" s="1"/>
      <c r="T742" s="1"/>
      <c r="U742" s="1"/>
      <c r="V742" s="1"/>
      <c r="W742" s="1"/>
    </row>
    <row r="743" spans="1:23" ht="14.4" x14ac:dyDescent="0.3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S743" s="1"/>
      <c r="T743" s="1"/>
      <c r="U743" s="1"/>
      <c r="V743" s="1"/>
      <c r="W743" s="1"/>
    </row>
    <row r="744" spans="1:23" ht="14.4" x14ac:dyDescent="0.3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S744" s="1"/>
      <c r="T744" s="1"/>
      <c r="U744" s="1"/>
      <c r="V744" s="1"/>
      <c r="W744" s="1"/>
    </row>
    <row r="745" spans="1:23" ht="14.4" x14ac:dyDescent="0.3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S745" s="1"/>
      <c r="T745" s="1"/>
      <c r="U745" s="1"/>
      <c r="V745" s="1"/>
      <c r="W745" s="1"/>
    </row>
    <row r="746" spans="1:23" ht="14.4" x14ac:dyDescent="0.3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S746" s="1"/>
      <c r="T746" s="1"/>
      <c r="U746" s="1"/>
      <c r="V746" s="1"/>
      <c r="W746" s="1"/>
    </row>
    <row r="747" spans="1:23" ht="14.4" x14ac:dyDescent="0.3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S747" s="1"/>
      <c r="T747" s="1"/>
      <c r="U747" s="1"/>
      <c r="V747" s="1"/>
      <c r="W747" s="1"/>
    </row>
    <row r="748" spans="1:23" ht="14.4" x14ac:dyDescent="0.3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S748" s="1"/>
      <c r="T748" s="1"/>
      <c r="U748" s="1"/>
      <c r="V748" s="1"/>
      <c r="W748" s="1"/>
    </row>
    <row r="749" spans="1:23" ht="14.4" x14ac:dyDescent="0.3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S749" s="1"/>
      <c r="T749" s="1"/>
      <c r="U749" s="1"/>
      <c r="V749" s="1"/>
      <c r="W749" s="1"/>
    </row>
    <row r="750" spans="1:23" ht="14.4" x14ac:dyDescent="0.3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S750" s="1"/>
      <c r="T750" s="1"/>
      <c r="U750" s="1"/>
      <c r="V750" s="1"/>
      <c r="W750" s="1"/>
    </row>
    <row r="751" spans="1:23" ht="14.4" x14ac:dyDescent="0.3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S751" s="1"/>
      <c r="T751" s="1"/>
      <c r="U751" s="1"/>
      <c r="V751" s="1"/>
      <c r="W751" s="1"/>
    </row>
    <row r="752" spans="1:23" ht="14.4" x14ac:dyDescent="0.3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S752" s="1"/>
      <c r="T752" s="1"/>
      <c r="U752" s="1"/>
      <c r="V752" s="1"/>
      <c r="W752" s="1"/>
    </row>
    <row r="753" spans="1:23" ht="14.4" x14ac:dyDescent="0.3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S753" s="1"/>
      <c r="T753" s="1"/>
      <c r="U753" s="1"/>
      <c r="V753" s="1"/>
      <c r="W753" s="1"/>
    </row>
    <row r="754" spans="1:23" ht="14.4" x14ac:dyDescent="0.3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S754" s="1"/>
      <c r="T754" s="1"/>
      <c r="U754" s="1"/>
      <c r="V754" s="1"/>
      <c r="W754" s="1"/>
    </row>
    <row r="755" spans="1:23" ht="14.4" x14ac:dyDescent="0.3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S755" s="1"/>
      <c r="T755" s="1"/>
      <c r="U755" s="1"/>
      <c r="V755" s="1"/>
      <c r="W755" s="1"/>
    </row>
    <row r="756" spans="1:23" ht="14.4" x14ac:dyDescent="0.3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S756" s="1"/>
      <c r="T756" s="1"/>
      <c r="U756" s="1"/>
      <c r="V756" s="1"/>
      <c r="W756" s="1"/>
    </row>
    <row r="757" spans="1:23" ht="14.4" x14ac:dyDescent="0.3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S757" s="1"/>
      <c r="T757" s="1"/>
      <c r="U757" s="1"/>
      <c r="V757" s="1"/>
      <c r="W757" s="1"/>
    </row>
    <row r="758" spans="1:23" ht="14.4" x14ac:dyDescent="0.3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S758" s="1"/>
      <c r="T758" s="1"/>
      <c r="U758" s="1"/>
      <c r="V758" s="1"/>
      <c r="W758" s="1"/>
    </row>
    <row r="759" spans="1:23" ht="14.4" x14ac:dyDescent="0.3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S759" s="1"/>
      <c r="T759" s="1"/>
      <c r="U759" s="1"/>
      <c r="V759" s="1"/>
      <c r="W759" s="1"/>
    </row>
    <row r="760" spans="1:23" ht="14.4" x14ac:dyDescent="0.3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S760" s="1"/>
      <c r="T760" s="1"/>
      <c r="U760" s="1"/>
      <c r="V760" s="1"/>
      <c r="W760" s="1"/>
    </row>
    <row r="761" spans="1:23" ht="14.4" x14ac:dyDescent="0.3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S761" s="1"/>
      <c r="T761" s="1"/>
      <c r="U761" s="1"/>
      <c r="V761" s="1"/>
      <c r="W761" s="1"/>
    </row>
    <row r="762" spans="1:23" ht="14.4" x14ac:dyDescent="0.3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S762" s="1"/>
      <c r="T762" s="1"/>
      <c r="U762" s="1"/>
      <c r="V762" s="1"/>
      <c r="W762" s="1"/>
    </row>
    <row r="763" spans="1:23" ht="14.4" x14ac:dyDescent="0.3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S763" s="1"/>
      <c r="T763" s="1"/>
      <c r="U763" s="1"/>
      <c r="V763" s="1"/>
      <c r="W763" s="1"/>
    </row>
    <row r="764" spans="1:23" ht="14.4" x14ac:dyDescent="0.3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S764" s="1"/>
      <c r="T764" s="1"/>
      <c r="U764" s="1"/>
      <c r="V764" s="1"/>
      <c r="W764" s="1"/>
    </row>
    <row r="765" spans="1:23" ht="14.4" x14ac:dyDescent="0.3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S765" s="1"/>
      <c r="T765" s="1"/>
      <c r="U765" s="1"/>
      <c r="V765" s="1"/>
      <c r="W765" s="1"/>
    </row>
    <row r="766" spans="1:23" ht="14.4" x14ac:dyDescent="0.3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S766" s="1"/>
      <c r="T766" s="1"/>
      <c r="U766" s="1"/>
      <c r="V766" s="1"/>
      <c r="W766" s="1"/>
    </row>
    <row r="767" spans="1:23" ht="14.4" x14ac:dyDescent="0.3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S767" s="1"/>
      <c r="T767" s="1"/>
      <c r="U767" s="1"/>
      <c r="V767" s="1"/>
      <c r="W767" s="1"/>
    </row>
    <row r="768" spans="1:23" ht="14.4" x14ac:dyDescent="0.3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S768" s="1"/>
      <c r="T768" s="1"/>
      <c r="U768" s="1"/>
      <c r="V768" s="1"/>
      <c r="W768" s="1"/>
    </row>
    <row r="769" spans="1:23" ht="14.4" x14ac:dyDescent="0.3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S769" s="1"/>
      <c r="T769" s="1"/>
      <c r="U769" s="1"/>
      <c r="V769" s="1"/>
      <c r="W769" s="1"/>
    </row>
    <row r="770" spans="1:23" ht="14.4" x14ac:dyDescent="0.3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S770" s="1"/>
      <c r="T770" s="1"/>
      <c r="U770" s="1"/>
      <c r="V770" s="1"/>
      <c r="W770" s="1"/>
    </row>
    <row r="771" spans="1:23" ht="14.4" x14ac:dyDescent="0.3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S771" s="1"/>
      <c r="T771" s="1"/>
      <c r="U771" s="1"/>
      <c r="V771" s="1"/>
      <c r="W771" s="1"/>
    </row>
    <row r="772" spans="1:23" ht="14.4" x14ac:dyDescent="0.3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S772" s="1"/>
      <c r="T772" s="1"/>
      <c r="U772" s="1"/>
      <c r="V772" s="1"/>
      <c r="W772" s="1"/>
    </row>
    <row r="773" spans="1:23" ht="14.4" x14ac:dyDescent="0.3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S773" s="1"/>
      <c r="T773" s="1"/>
      <c r="U773" s="1"/>
      <c r="V773" s="1"/>
      <c r="W773" s="1"/>
    </row>
    <row r="774" spans="1:23" ht="14.4" x14ac:dyDescent="0.3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S774" s="1"/>
      <c r="T774" s="1"/>
      <c r="U774" s="1"/>
      <c r="V774" s="1"/>
      <c r="W774" s="1"/>
    </row>
    <row r="775" spans="1:23" ht="14.4" x14ac:dyDescent="0.3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S775" s="1"/>
      <c r="T775" s="1"/>
      <c r="U775" s="1"/>
      <c r="V775" s="1"/>
      <c r="W775" s="1"/>
    </row>
    <row r="776" spans="1:23" ht="14.4" x14ac:dyDescent="0.3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S776" s="1"/>
      <c r="T776" s="1"/>
      <c r="U776" s="1"/>
      <c r="V776" s="1"/>
      <c r="W776" s="1"/>
    </row>
    <row r="777" spans="1:23" ht="14.4" x14ac:dyDescent="0.3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S777" s="1"/>
      <c r="T777" s="1"/>
      <c r="U777" s="1"/>
      <c r="V777" s="1"/>
      <c r="W777" s="1"/>
    </row>
    <row r="778" spans="1:23" ht="14.4" x14ac:dyDescent="0.3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S778" s="1"/>
      <c r="T778" s="1"/>
      <c r="U778" s="1"/>
      <c r="V778" s="1"/>
      <c r="W778" s="1"/>
    </row>
    <row r="779" spans="1:23" ht="14.4" x14ac:dyDescent="0.3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S779" s="1"/>
      <c r="T779" s="1"/>
      <c r="U779" s="1"/>
      <c r="V779" s="1"/>
      <c r="W779" s="1"/>
    </row>
    <row r="780" spans="1:23" ht="14.4" x14ac:dyDescent="0.3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S780" s="1"/>
      <c r="T780" s="1"/>
      <c r="U780" s="1"/>
      <c r="V780" s="1"/>
      <c r="W780" s="1"/>
    </row>
    <row r="781" spans="1:23" ht="14.4" x14ac:dyDescent="0.3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S781" s="1"/>
      <c r="T781" s="1"/>
      <c r="U781" s="1"/>
      <c r="V781" s="1"/>
      <c r="W781" s="1"/>
    </row>
    <row r="782" spans="1:23" ht="14.4" x14ac:dyDescent="0.3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S782" s="1"/>
      <c r="T782" s="1"/>
      <c r="U782" s="1"/>
      <c r="V782" s="1"/>
      <c r="W782" s="1"/>
    </row>
    <row r="783" spans="1:23" ht="14.4" x14ac:dyDescent="0.3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S783" s="1"/>
      <c r="T783" s="1"/>
      <c r="U783" s="1"/>
      <c r="V783" s="1"/>
      <c r="W783" s="1"/>
    </row>
    <row r="784" spans="1:23" ht="14.4" x14ac:dyDescent="0.3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S784" s="1"/>
      <c r="T784" s="1"/>
      <c r="U784" s="1"/>
      <c r="V784" s="1"/>
      <c r="W784" s="1"/>
    </row>
    <row r="785" spans="1:23" ht="14.4" x14ac:dyDescent="0.3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S785" s="1"/>
      <c r="T785" s="1"/>
      <c r="U785" s="1"/>
      <c r="V785" s="1"/>
      <c r="W785" s="1"/>
    </row>
    <row r="786" spans="1:23" ht="14.4" x14ac:dyDescent="0.3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S786" s="1"/>
      <c r="T786" s="1"/>
      <c r="U786" s="1"/>
      <c r="V786" s="1"/>
      <c r="W786" s="1"/>
    </row>
    <row r="787" spans="1:23" ht="14.4" x14ac:dyDescent="0.3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S787" s="1"/>
      <c r="T787" s="1"/>
      <c r="U787" s="1"/>
      <c r="V787" s="1"/>
      <c r="W787" s="1"/>
    </row>
    <row r="788" spans="1:23" ht="14.4" x14ac:dyDescent="0.3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S788" s="1"/>
      <c r="T788" s="1"/>
      <c r="U788" s="1"/>
      <c r="V788" s="1"/>
      <c r="W788" s="1"/>
    </row>
    <row r="789" spans="1:23" ht="14.4" x14ac:dyDescent="0.3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S789" s="1"/>
      <c r="T789" s="1"/>
      <c r="U789" s="1"/>
      <c r="V789" s="1"/>
      <c r="W789" s="1"/>
    </row>
    <row r="790" spans="1:23" ht="14.4" x14ac:dyDescent="0.3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S790" s="1"/>
      <c r="T790" s="1"/>
      <c r="U790" s="1"/>
      <c r="V790" s="1"/>
      <c r="W790" s="1"/>
    </row>
    <row r="791" spans="1:23" ht="14.4" x14ac:dyDescent="0.3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S791" s="1"/>
      <c r="T791" s="1"/>
      <c r="U791" s="1"/>
      <c r="V791" s="1"/>
      <c r="W791" s="1"/>
    </row>
    <row r="792" spans="1:23" ht="14.4" x14ac:dyDescent="0.3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S792" s="1"/>
      <c r="T792" s="1"/>
      <c r="U792" s="1"/>
      <c r="V792" s="1"/>
      <c r="W792" s="1"/>
    </row>
    <row r="793" spans="1:23" ht="14.4" x14ac:dyDescent="0.3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S793" s="1"/>
      <c r="T793" s="1"/>
      <c r="U793" s="1"/>
      <c r="V793" s="1"/>
      <c r="W793" s="1"/>
    </row>
    <row r="794" spans="1:23" ht="14.4" x14ac:dyDescent="0.3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S794" s="1"/>
      <c r="T794" s="1"/>
      <c r="U794" s="1"/>
      <c r="V794" s="1"/>
      <c r="W794" s="1"/>
    </row>
    <row r="795" spans="1:23" ht="14.4" x14ac:dyDescent="0.3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S795" s="1"/>
      <c r="T795" s="1"/>
      <c r="U795" s="1"/>
      <c r="V795" s="1"/>
      <c r="W795" s="1"/>
    </row>
    <row r="796" spans="1:23" ht="14.4" x14ac:dyDescent="0.3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S796" s="1"/>
      <c r="T796" s="1"/>
      <c r="U796" s="1"/>
      <c r="V796" s="1"/>
      <c r="W796" s="1"/>
    </row>
    <row r="797" spans="1:23" ht="14.4" x14ac:dyDescent="0.3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S797" s="1"/>
      <c r="T797" s="1"/>
      <c r="U797" s="1"/>
      <c r="V797" s="1"/>
      <c r="W797" s="1"/>
    </row>
    <row r="798" spans="1:23" ht="14.4" x14ac:dyDescent="0.3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S798" s="1"/>
      <c r="T798" s="1"/>
      <c r="U798" s="1"/>
      <c r="V798" s="1"/>
      <c r="W798" s="1"/>
    </row>
    <row r="799" spans="1:23" ht="14.4" x14ac:dyDescent="0.3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S799" s="1"/>
      <c r="T799" s="1"/>
      <c r="U799" s="1"/>
      <c r="V799" s="1"/>
      <c r="W799" s="1"/>
    </row>
    <row r="800" spans="1:23" ht="14.4" x14ac:dyDescent="0.3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S800" s="1"/>
      <c r="T800" s="1"/>
      <c r="U800" s="1"/>
      <c r="V800" s="1"/>
      <c r="W800" s="1"/>
    </row>
    <row r="801" spans="1:23" ht="14.4" x14ac:dyDescent="0.3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S801" s="1"/>
      <c r="T801" s="1"/>
      <c r="U801" s="1"/>
      <c r="V801" s="1"/>
      <c r="W801" s="1"/>
    </row>
    <row r="802" spans="1:23" ht="14.4" x14ac:dyDescent="0.3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S802" s="1"/>
      <c r="T802" s="1"/>
      <c r="U802" s="1"/>
      <c r="V802" s="1"/>
      <c r="W802" s="1"/>
    </row>
    <row r="803" spans="1:23" ht="14.4" x14ac:dyDescent="0.3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S803" s="1"/>
      <c r="T803" s="1"/>
      <c r="U803" s="1"/>
      <c r="V803" s="1"/>
      <c r="W803" s="1"/>
    </row>
  </sheetData>
  <mergeCells count="1">
    <mergeCell ref="D1:M1"/>
  </mergeCells>
  <hyperlinks>
    <hyperlink ref="A3" r:id="rId1"/>
    <hyperlink ref="A35" r:id="rId2"/>
    <hyperlink ref="A4" r:id="rId3"/>
    <hyperlink ref="A5" r:id="rId4"/>
    <hyperlink ref="A6" r:id="rId5"/>
    <hyperlink ref="A7" r:id="rId6"/>
    <hyperlink ref="A36" r:id="rId7"/>
    <hyperlink ref="A37" r:id="rId8"/>
    <hyperlink ref="A8" r:id="rId9"/>
    <hyperlink ref="A9" r:id="rId10"/>
    <hyperlink ref="A10" r:id="rId11"/>
    <hyperlink ref="A11" r:id="rId12"/>
    <hyperlink ref="A12" r:id="rId13"/>
    <hyperlink ref="A38" r:id="rId14"/>
    <hyperlink ref="A39" r:id="rId15"/>
    <hyperlink ref="A13" r:id="rId16"/>
    <hyperlink ref="A14" r:id="rId17"/>
    <hyperlink ref="A40" r:id="rId18"/>
    <hyperlink ref="A15" r:id="rId19"/>
    <hyperlink ref="A16" r:id="rId20"/>
    <hyperlink ref="A17" r:id="rId21"/>
    <hyperlink ref="A18" r:id="rId22"/>
    <hyperlink ref="A19" r:id="rId23"/>
    <hyperlink ref="A21" r:id="rId24"/>
    <hyperlink ref="A22" r:id="rId25"/>
    <hyperlink ref="A23" r:id="rId26"/>
    <hyperlink ref="A24" r:id="rId27"/>
    <hyperlink ref="A25" r:id="rId28"/>
    <hyperlink ref="A26" r:id="rId29"/>
    <hyperlink ref="A27" r:id="rId30"/>
    <hyperlink ref="A28" r:id="rId31"/>
    <hyperlink ref="A29" r:id="rId32"/>
    <hyperlink ref="A30" r:id="rId33"/>
    <hyperlink ref="A31" r:id="rId34"/>
    <hyperlink ref="A32" r:id="rId35"/>
    <hyperlink ref="A33" r:id="rId36"/>
    <hyperlink ref="A34" r:id="rId37"/>
  </hyperlinks>
  <pageMargins left="0.7" right="0.7" top="0.75" bottom="0.75" header="0.3" footer="0.3"/>
  <legacyDrawing r:id="rId3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813"/>
  <sheetViews>
    <sheetView workbookViewId="0">
      <pane ySplit="2" topLeftCell="A3" activePane="bottomLeft" state="frozen"/>
      <selection pane="bottomLeft" activeCell="H2" sqref="H2"/>
    </sheetView>
  </sheetViews>
  <sheetFormatPr defaultColWidth="14.44140625" defaultRowHeight="15.75" customHeight="1" x14ac:dyDescent="0.25"/>
  <cols>
    <col min="1" max="1" width="53.33203125" style="102" customWidth="1"/>
    <col min="2" max="2" width="10.44140625" customWidth="1"/>
    <col min="3" max="3" width="7.44140625" customWidth="1"/>
    <col min="4" max="4" width="6.44140625" customWidth="1"/>
    <col min="5" max="5" width="7.44140625" customWidth="1"/>
    <col min="6" max="6" width="12.6640625" customWidth="1"/>
    <col min="7" max="10" width="7" customWidth="1"/>
    <col min="11" max="12" width="9" customWidth="1"/>
  </cols>
  <sheetData>
    <row r="1" spans="1:23" ht="14.4" x14ac:dyDescent="0.3">
      <c r="A1" s="72"/>
      <c r="B1" s="55"/>
      <c r="C1" s="55"/>
      <c r="D1" s="121" t="s">
        <v>172</v>
      </c>
      <c r="E1" s="121"/>
      <c r="F1" s="121"/>
      <c r="G1" s="121"/>
      <c r="H1" s="121"/>
      <c r="I1" s="121"/>
      <c r="J1" s="121"/>
      <c r="K1" s="121"/>
      <c r="L1" s="121"/>
      <c r="M1" s="121"/>
      <c r="N1" s="1"/>
      <c r="O1" s="1"/>
      <c r="P1" s="1"/>
      <c r="R1" s="1"/>
      <c r="S1" s="1"/>
      <c r="T1" s="1"/>
      <c r="U1" s="1"/>
      <c r="V1" s="1"/>
      <c r="W1" s="1"/>
    </row>
    <row r="2" spans="1:23" ht="156" x14ac:dyDescent="0.3">
      <c r="A2" s="72" t="s">
        <v>5</v>
      </c>
      <c r="B2" s="57" t="s">
        <v>2</v>
      </c>
      <c r="C2" s="57" t="s">
        <v>8</v>
      </c>
      <c r="D2" s="29" t="s">
        <v>173</v>
      </c>
      <c r="E2" s="30" t="s">
        <v>174</v>
      </c>
      <c r="F2" s="30" t="s">
        <v>175</v>
      </c>
      <c r="G2" s="30" t="s">
        <v>176</v>
      </c>
      <c r="H2" s="30" t="s">
        <v>177</v>
      </c>
      <c r="I2" s="30" t="s">
        <v>178</v>
      </c>
      <c r="J2" s="31" t="s">
        <v>179</v>
      </c>
      <c r="K2" s="31" t="s">
        <v>180</v>
      </c>
      <c r="L2" s="31" t="s">
        <v>181</v>
      </c>
      <c r="M2" s="53"/>
      <c r="N2" s="1"/>
      <c r="O2" s="2"/>
      <c r="P2" s="1"/>
      <c r="R2" s="1"/>
      <c r="S2" s="1"/>
      <c r="T2" s="1"/>
      <c r="U2" s="1"/>
      <c r="V2" s="1"/>
      <c r="W2" s="1"/>
    </row>
    <row r="3" spans="1:23" ht="14.4" x14ac:dyDescent="0.3">
      <c r="A3" s="97" t="s">
        <v>39</v>
      </c>
      <c r="B3" s="85"/>
      <c r="C3" s="70" t="s">
        <v>25</v>
      </c>
      <c r="D3" s="12"/>
      <c r="E3" s="22"/>
      <c r="F3" s="14"/>
      <c r="G3" s="49"/>
      <c r="H3" s="49"/>
      <c r="I3" s="49"/>
      <c r="J3" s="49"/>
      <c r="K3" s="49"/>
      <c r="L3" s="15"/>
      <c r="M3" s="8" t="s">
        <v>183</v>
      </c>
      <c r="N3" s="17"/>
      <c r="O3" s="17"/>
      <c r="P3" s="17"/>
      <c r="R3" s="17"/>
      <c r="S3" s="17"/>
      <c r="T3" s="17"/>
      <c r="U3" s="17"/>
      <c r="V3" s="17"/>
      <c r="W3" s="17"/>
    </row>
    <row r="4" spans="1:23" ht="14.4" x14ac:dyDescent="0.3">
      <c r="A4" s="97" t="s">
        <v>43</v>
      </c>
      <c r="B4" s="85"/>
      <c r="C4" s="70" t="s">
        <v>25</v>
      </c>
      <c r="D4" s="12"/>
      <c r="E4" s="22"/>
      <c r="F4" s="14"/>
      <c r="G4" s="49"/>
      <c r="H4" s="49"/>
      <c r="I4" s="49"/>
      <c r="J4" s="49"/>
      <c r="K4" s="49"/>
      <c r="L4" s="15"/>
      <c r="M4" s="8" t="s">
        <v>184</v>
      </c>
      <c r="N4" s="17"/>
      <c r="O4" s="17"/>
      <c r="P4" s="17"/>
      <c r="R4" s="17"/>
      <c r="S4" s="17"/>
      <c r="T4" s="17"/>
      <c r="U4" s="17"/>
      <c r="V4" s="17"/>
      <c r="W4" s="17"/>
    </row>
    <row r="5" spans="1:23" ht="14.4" x14ac:dyDescent="0.3">
      <c r="A5" s="97" t="s">
        <v>46</v>
      </c>
      <c r="B5" s="85"/>
      <c r="C5" s="70" t="s">
        <v>25</v>
      </c>
      <c r="D5" s="12"/>
      <c r="E5" s="22"/>
      <c r="F5" s="14"/>
      <c r="G5" s="49"/>
      <c r="H5" s="49"/>
      <c r="I5" s="49"/>
      <c r="J5" s="49"/>
      <c r="K5" s="49"/>
      <c r="L5" s="15"/>
      <c r="M5" s="8" t="s">
        <v>185</v>
      </c>
      <c r="N5" s="17"/>
      <c r="O5" s="17"/>
      <c r="P5" s="17"/>
      <c r="R5" s="17"/>
      <c r="S5" s="17"/>
      <c r="T5" s="17"/>
      <c r="U5" s="17"/>
      <c r="V5" s="17"/>
      <c r="W5" s="17"/>
    </row>
    <row r="6" spans="1:23" ht="14.4" x14ac:dyDescent="0.3">
      <c r="A6" s="97" t="s">
        <v>186</v>
      </c>
      <c r="B6" s="86" t="str">
        <f>HYPERLINK("https://learninglab.usgbc.org/module/4431/4089","Spanish")</f>
        <v>Spanish</v>
      </c>
      <c r="C6" s="70" t="s">
        <v>28</v>
      </c>
      <c r="D6" s="12" t="s">
        <v>13</v>
      </c>
      <c r="E6" s="12" t="s">
        <v>13</v>
      </c>
      <c r="F6" s="12" t="s">
        <v>13</v>
      </c>
      <c r="G6" s="22" t="s">
        <v>13</v>
      </c>
      <c r="H6" s="14"/>
      <c r="I6" s="14"/>
      <c r="J6" s="15"/>
      <c r="K6" s="15"/>
      <c r="L6" s="15"/>
      <c r="M6" s="8" t="s">
        <v>187</v>
      </c>
      <c r="N6" s="17"/>
      <c r="O6" s="19"/>
      <c r="P6" s="17"/>
      <c r="R6" s="17"/>
      <c r="S6" s="17"/>
      <c r="T6" s="17"/>
      <c r="U6" s="17"/>
      <c r="V6" s="17"/>
      <c r="W6" s="17"/>
    </row>
    <row r="7" spans="1:23" ht="27" x14ac:dyDescent="0.3">
      <c r="A7" s="115" t="s">
        <v>289</v>
      </c>
      <c r="B7" s="87" t="str">
        <f>HYPERLINK("https://learninglab.usgbc.org/module/4431/4047","Spanish")</f>
        <v>Spanish</v>
      </c>
      <c r="C7" s="71" t="s">
        <v>28</v>
      </c>
      <c r="D7" s="51" t="s">
        <v>13</v>
      </c>
      <c r="E7" s="51"/>
      <c r="F7" s="12" t="s">
        <v>13</v>
      </c>
      <c r="G7" s="22" t="s">
        <v>13</v>
      </c>
      <c r="H7" s="14"/>
      <c r="I7" s="14"/>
      <c r="J7" s="15"/>
      <c r="K7" s="15"/>
      <c r="L7" s="15"/>
      <c r="M7" s="8"/>
      <c r="N7" s="17"/>
      <c r="O7" s="19"/>
      <c r="P7" s="17"/>
      <c r="R7" s="17"/>
      <c r="S7" s="17"/>
      <c r="T7" s="17"/>
      <c r="U7" s="17"/>
      <c r="V7" s="17"/>
      <c r="W7" s="17"/>
    </row>
    <row r="8" spans="1:23" ht="28.8" x14ac:dyDescent="0.3">
      <c r="A8" s="97" t="str">
        <f>HYPERLINK("https://learninglab.usgbc.org/module/3738/3628","Energy Eco-Audit: Eco-Action: School Energy Eco-Audit: Analyzing")</f>
        <v>Energy Eco-Audit: Eco-Action: School Energy Eco-Audit: Analyzing</v>
      </c>
      <c r="B8" s="86" t="str">
        <f>HYPERLINK("https://learninglab.usgbc.org/module/4431/4055","Spanish")</f>
        <v>Spanish</v>
      </c>
      <c r="C8" s="70" t="s">
        <v>28</v>
      </c>
      <c r="D8" s="12" t="s">
        <v>13</v>
      </c>
      <c r="E8" s="15"/>
      <c r="F8" s="12" t="s">
        <v>13</v>
      </c>
      <c r="G8" s="22" t="s">
        <v>13</v>
      </c>
      <c r="H8" s="14"/>
      <c r="I8" s="14"/>
      <c r="J8" s="15"/>
      <c r="K8" s="15"/>
      <c r="L8" s="15"/>
      <c r="M8" s="8"/>
      <c r="N8" s="17"/>
      <c r="O8" s="19"/>
      <c r="P8" s="17"/>
      <c r="R8" s="17"/>
      <c r="S8" s="17"/>
      <c r="T8" s="17"/>
      <c r="U8" s="17"/>
      <c r="V8" s="17"/>
      <c r="W8" s="17"/>
    </row>
    <row r="9" spans="1:23" ht="28.8" x14ac:dyDescent="0.3">
      <c r="A9" s="97" t="s">
        <v>188</v>
      </c>
      <c r="B9" s="86" t="str">
        <f>HYPERLINK("https://learninglab.usgbc.org/module/4431/4066","Spanish")</f>
        <v>Spanish</v>
      </c>
      <c r="C9" s="70" t="s">
        <v>28</v>
      </c>
      <c r="D9" s="12" t="s">
        <v>13</v>
      </c>
      <c r="E9" s="12" t="s">
        <v>13</v>
      </c>
      <c r="F9" s="15"/>
      <c r="G9" s="14"/>
      <c r="H9" s="14"/>
      <c r="I9" s="14"/>
      <c r="J9" s="15"/>
      <c r="K9" s="15"/>
      <c r="L9" s="15"/>
      <c r="M9" s="8"/>
      <c r="N9" s="17"/>
      <c r="O9" s="19"/>
      <c r="P9" s="17"/>
      <c r="R9" s="17"/>
      <c r="S9" s="17"/>
      <c r="T9" s="17"/>
      <c r="U9" s="17"/>
      <c r="V9" s="17"/>
      <c r="W9" s="17"/>
    </row>
    <row r="10" spans="1:23" ht="14.4" x14ac:dyDescent="0.3">
      <c r="A10" s="97" t="str">
        <f>HYPERLINK("https://learninglab.usgbc.org/module/14544/14546","Fueling our Future (9-12): Energy 101")</f>
        <v>Fueling our Future (9-12): Energy 101</v>
      </c>
      <c r="B10" s="86" t="str">
        <f>HYPERLINK("https://learninglab.usgbc.org/module/4626/4546","Spanish")</f>
        <v>Spanish</v>
      </c>
      <c r="C10" s="70" t="s">
        <v>103</v>
      </c>
      <c r="D10" s="2" t="s">
        <v>13</v>
      </c>
      <c r="E10" s="8"/>
      <c r="F10" s="8"/>
      <c r="G10" s="8"/>
      <c r="H10" s="8"/>
      <c r="I10" s="6"/>
      <c r="J10" s="8"/>
      <c r="K10" s="1"/>
      <c r="L10" s="1"/>
      <c r="M10" s="80"/>
      <c r="N10" s="1"/>
      <c r="O10" s="19"/>
      <c r="P10" s="15"/>
      <c r="R10" s="17"/>
      <c r="S10" s="17"/>
      <c r="T10" s="17"/>
      <c r="U10" s="17"/>
      <c r="V10" s="17"/>
      <c r="W10" s="17"/>
    </row>
    <row r="11" spans="1:23" ht="14.4" x14ac:dyDescent="0.3">
      <c r="A11" s="97" t="str">
        <f>HYPERLINK("https://learninglab.usgbc.org/module/14544/14559","Fueling our Future (9-12): Power to the People!")</f>
        <v>Fueling our Future (9-12): Power to the People!</v>
      </c>
      <c r="B11" s="85"/>
      <c r="C11" s="70" t="s">
        <v>103</v>
      </c>
      <c r="D11" s="1"/>
      <c r="E11" s="8"/>
      <c r="F11" s="8"/>
      <c r="G11" s="8"/>
      <c r="H11" s="8"/>
      <c r="I11" s="6"/>
      <c r="J11" s="8"/>
      <c r="K11" s="2" t="s">
        <v>13</v>
      </c>
      <c r="L11" s="1"/>
      <c r="M11" s="81"/>
      <c r="N11" s="1"/>
      <c r="O11" s="6"/>
      <c r="P11" s="15"/>
      <c r="R11" s="17"/>
      <c r="S11" s="17"/>
      <c r="T11" s="17"/>
      <c r="U11" s="17"/>
      <c r="V11" s="17"/>
      <c r="W11" s="17"/>
    </row>
    <row r="12" spans="1:23" ht="14.4" x14ac:dyDescent="0.3">
      <c r="A12" s="97" t="str">
        <f>HYPERLINK("https://learninglab.usgbc.org/module/14544/14564","Fueling our Future (9-12): Lighten Up: A Personal Energy Audit")</f>
        <v>Fueling our Future (9-12): Lighten Up: A Personal Energy Audit</v>
      </c>
      <c r="B12" s="85"/>
      <c r="C12" s="70" t="s">
        <v>103</v>
      </c>
      <c r="D12" s="6" t="s">
        <v>13</v>
      </c>
      <c r="E12" s="1"/>
      <c r="F12" s="8"/>
      <c r="G12" s="8"/>
      <c r="H12" s="8"/>
      <c r="I12" s="6"/>
      <c r="J12" s="8"/>
      <c r="K12" s="1"/>
      <c r="L12" s="1"/>
      <c r="M12" s="81"/>
      <c r="N12" s="8"/>
      <c r="O12" s="6"/>
      <c r="P12" s="15"/>
      <c r="R12" s="17"/>
      <c r="S12" s="17"/>
      <c r="T12" s="17"/>
      <c r="U12" s="17"/>
      <c r="V12" s="17"/>
      <c r="W12" s="17"/>
    </row>
    <row r="13" spans="1:23" ht="14.4" x14ac:dyDescent="0.3">
      <c r="A13" s="97" t="str">
        <f>HYPERLINK("https://learninglab.usgbc.org/module/14544/14620","Fueling our Future (9-12): The Life of a Fuel")</f>
        <v>Fueling our Future (9-12): The Life of a Fuel</v>
      </c>
      <c r="B13" s="85"/>
      <c r="C13" s="70" t="s">
        <v>103</v>
      </c>
      <c r="D13" s="6"/>
      <c r="E13" s="1"/>
      <c r="F13" s="8"/>
      <c r="G13" s="8"/>
      <c r="H13" s="6"/>
      <c r="I13" s="6"/>
      <c r="J13" s="8"/>
      <c r="K13" s="2" t="s">
        <v>13</v>
      </c>
      <c r="L13" s="2" t="s">
        <v>13</v>
      </c>
      <c r="M13" s="81"/>
      <c r="N13" s="8"/>
      <c r="O13" s="6"/>
      <c r="P13" s="15"/>
      <c r="R13" s="17"/>
      <c r="S13" s="17"/>
      <c r="T13" s="17"/>
      <c r="U13" s="17"/>
      <c r="V13" s="17"/>
      <c r="W13" s="17"/>
    </row>
    <row r="14" spans="1:23" ht="28.8" x14ac:dyDescent="0.3">
      <c r="A14" s="97" t="str">
        <f>HYPERLINK("https://learninglab.usgbc.org/module/14544/14637","Fueling our Future (9-12): Sustainable Flight: A Stakeholder's Meeting")</f>
        <v>Fueling our Future (9-12): Sustainable Flight: A Stakeholder's Meeting</v>
      </c>
      <c r="B14" s="85"/>
      <c r="C14" s="70" t="s">
        <v>103</v>
      </c>
      <c r="D14" s="6" t="s">
        <v>13</v>
      </c>
      <c r="E14" s="1"/>
      <c r="F14" s="8"/>
      <c r="G14" s="8"/>
      <c r="H14" s="6"/>
      <c r="I14" s="6"/>
      <c r="J14" s="8"/>
      <c r="K14" s="2" t="s">
        <v>13</v>
      </c>
      <c r="L14" s="1"/>
      <c r="M14" s="81"/>
      <c r="N14" s="8"/>
      <c r="O14" s="6"/>
      <c r="P14" s="15"/>
      <c r="R14" s="17"/>
      <c r="S14" s="17"/>
      <c r="T14" s="17"/>
      <c r="U14" s="17"/>
      <c r="V14" s="17"/>
      <c r="W14" s="17"/>
    </row>
    <row r="15" spans="1:23" ht="14.4" x14ac:dyDescent="0.3">
      <c r="A15" s="97" t="str">
        <f>HYPERLINK("https://learninglab.usgbc.org/module/14544/14574","Fueling our Future (9-12): Toil for Oil ")</f>
        <v xml:space="preserve">Fueling our Future (9-12): Toil for Oil </v>
      </c>
      <c r="B15" s="85"/>
      <c r="C15" s="70" t="s">
        <v>103</v>
      </c>
      <c r="D15" s="6" t="s">
        <v>13</v>
      </c>
      <c r="E15" s="1"/>
      <c r="F15" s="8"/>
      <c r="G15" s="8"/>
      <c r="H15" s="6"/>
      <c r="I15" s="6"/>
      <c r="J15" s="8"/>
      <c r="K15" s="2" t="s">
        <v>13</v>
      </c>
      <c r="L15" s="1"/>
      <c r="M15" s="81"/>
      <c r="N15" s="8"/>
      <c r="O15" s="6"/>
      <c r="P15" s="15"/>
      <c r="R15" s="17"/>
      <c r="S15" s="17"/>
      <c r="T15" s="17"/>
      <c r="U15" s="17"/>
      <c r="V15" s="17"/>
      <c r="W15" s="17"/>
    </row>
    <row r="16" spans="1:23" ht="14.4" x14ac:dyDescent="0.3">
      <c r="A16" s="97" t="str">
        <f>HYPERLINK("https://learninglab.usgbc.org/module/14544/14585","Fueling our Future (9-12): Energizing the World")</f>
        <v>Fueling our Future (9-12): Energizing the World</v>
      </c>
      <c r="B16" s="85"/>
      <c r="C16" s="70" t="s">
        <v>103</v>
      </c>
      <c r="D16" s="6" t="s">
        <v>13</v>
      </c>
      <c r="E16" s="1"/>
      <c r="F16" s="8"/>
      <c r="G16" s="8"/>
      <c r="H16" s="6"/>
      <c r="I16" s="6"/>
      <c r="J16" s="8"/>
      <c r="K16" s="2" t="s">
        <v>13</v>
      </c>
      <c r="L16" s="1"/>
      <c r="M16" s="81"/>
      <c r="N16" s="8"/>
      <c r="O16" s="6"/>
      <c r="P16" s="15"/>
      <c r="R16" s="17"/>
      <c r="S16" s="17"/>
      <c r="T16" s="17"/>
      <c r="U16" s="17"/>
      <c r="V16" s="17"/>
      <c r="W16" s="17"/>
    </row>
    <row r="17" spans="1:23" ht="14.4" x14ac:dyDescent="0.3">
      <c r="A17" s="97" t="str">
        <f>HYPERLINK("https://learninglab.usgbc.org/module/14544/14603","Fueling our Future (9-12): Fueling the Future")</f>
        <v>Fueling our Future (9-12): Fueling the Future</v>
      </c>
      <c r="B17" s="85"/>
      <c r="C17" s="70" t="s">
        <v>103</v>
      </c>
      <c r="D17" s="6" t="s">
        <v>13</v>
      </c>
      <c r="E17" s="1"/>
      <c r="F17" s="8"/>
      <c r="G17" s="8"/>
      <c r="H17" s="6"/>
      <c r="I17" s="6"/>
      <c r="J17" s="8"/>
      <c r="K17" s="2" t="s">
        <v>13</v>
      </c>
      <c r="L17" s="1"/>
      <c r="M17" s="81"/>
      <c r="N17" s="8"/>
      <c r="O17" s="6"/>
      <c r="P17" s="15"/>
      <c r="R17" s="17"/>
      <c r="S17" s="17"/>
      <c r="T17" s="17"/>
      <c r="U17" s="17"/>
      <c r="V17" s="17"/>
      <c r="W17" s="17"/>
    </row>
    <row r="18" spans="1:23" ht="14.4" x14ac:dyDescent="0.3">
      <c r="A18" s="97" t="s">
        <v>199</v>
      </c>
      <c r="B18" s="85"/>
      <c r="C18" s="70" t="s">
        <v>103</v>
      </c>
      <c r="D18" s="15"/>
      <c r="E18" s="14"/>
      <c r="F18" s="14"/>
      <c r="G18" s="15"/>
      <c r="H18" s="15"/>
      <c r="I18" s="15"/>
      <c r="J18" s="15"/>
      <c r="K18" s="12" t="s">
        <v>13</v>
      </c>
      <c r="L18" s="12"/>
      <c r="M18" s="8"/>
      <c r="N18" s="17"/>
      <c r="O18" s="17"/>
      <c r="P18" s="17"/>
      <c r="R18" s="17"/>
      <c r="S18" s="17"/>
      <c r="T18" s="17"/>
      <c r="U18" s="17"/>
      <c r="V18" s="17"/>
      <c r="W18" s="17"/>
    </row>
    <row r="19" spans="1:23" ht="14.4" x14ac:dyDescent="0.3">
      <c r="A19" s="97" t="s">
        <v>204</v>
      </c>
      <c r="B19" s="86" t="str">
        <f>HYPERLINK("https://learninglab.usgbc.org/module/6914/10640","Spanish")</f>
        <v>Spanish</v>
      </c>
      <c r="C19" s="70" t="s">
        <v>51</v>
      </c>
      <c r="D19" s="12" t="s">
        <v>13</v>
      </c>
      <c r="E19" s="14"/>
      <c r="F19" s="14"/>
      <c r="G19" s="15"/>
      <c r="H19" s="15"/>
      <c r="I19" s="15"/>
      <c r="J19" s="15"/>
      <c r="K19" s="12"/>
      <c r="L19" s="15"/>
      <c r="M19" s="8"/>
      <c r="N19" s="17"/>
      <c r="O19" s="19"/>
      <c r="P19" s="17"/>
      <c r="R19" s="17"/>
      <c r="S19" s="17"/>
      <c r="T19" s="17"/>
      <c r="U19" s="17"/>
      <c r="V19" s="17"/>
      <c r="W19" s="17"/>
    </row>
    <row r="20" spans="1:23" ht="14.4" x14ac:dyDescent="0.3">
      <c r="A20" s="97" t="s">
        <v>207</v>
      </c>
      <c r="B20" s="86" t="str">
        <f>HYPERLINK("https://learninglab.usgbc.org/module/6914/6892","Spanish")</f>
        <v>Spanish</v>
      </c>
      <c r="C20" s="70" t="s">
        <v>51</v>
      </c>
      <c r="D20" s="12" t="s">
        <v>13</v>
      </c>
      <c r="E20" s="15"/>
      <c r="F20" s="15"/>
      <c r="G20" s="14"/>
      <c r="H20" s="14"/>
      <c r="I20" s="14"/>
      <c r="J20" s="25"/>
      <c r="K20" s="12"/>
      <c r="L20" s="12"/>
      <c r="M20" s="8"/>
      <c r="N20" s="17"/>
      <c r="O20" s="19"/>
      <c r="P20" s="17"/>
      <c r="R20" s="17"/>
      <c r="S20" s="17"/>
      <c r="T20" s="17"/>
      <c r="U20" s="17"/>
      <c r="V20" s="17"/>
      <c r="W20" s="17"/>
    </row>
    <row r="21" spans="1:23" ht="28.8" x14ac:dyDescent="0.3">
      <c r="A21" s="97" t="s">
        <v>220</v>
      </c>
      <c r="B21" s="85"/>
      <c r="C21" s="70" t="s">
        <v>28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22" t="s">
        <v>13</v>
      </c>
      <c r="K21" s="22" t="s">
        <v>13</v>
      </c>
      <c r="L21" s="22" t="s">
        <v>13</v>
      </c>
      <c r="M21" s="8"/>
      <c r="N21" s="1"/>
      <c r="O21" s="1"/>
      <c r="P21" s="1"/>
      <c r="R21" s="1"/>
      <c r="S21" s="1"/>
      <c r="T21" s="1"/>
      <c r="U21" s="1"/>
      <c r="V21" s="1"/>
      <c r="W21" s="1"/>
    </row>
    <row r="22" spans="1:23" ht="28.8" x14ac:dyDescent="0.3">
      <c r="A22" s="97" t="s">
        <v>109</v>
      </c>
      <c r="B22" s="85"/>
      <c r="C22" s="70" t="s">
        <v>28</v>
      </c>
      <c r="D22" s="14"/>
      <c r="E22" s="22" t="s">
        <v>13</v>
      </c>
      <c r="F22" s="14"/>
      <c r="G22" s="14"/>
      <c r="H22" s="14"/>
      <c r="I22" s="14"/>
      <c r="J22" s="14"/>
      <c r="K22" s="14"/>
      <c r="L22" s="14"/>
      <c r="M22" s="8"/>
      <c r="N22" s="1"/>
      <c r="O22" s="1"/>
      <c r="P22" s="1"/>
      <c r="R22" s="1"/>
      <c r="S22" s="1"/>
      <c r="T22" s="1"/>
      <c r="U22" s="1"/>
      <c r="V22" s="1"/>
      <c r="W22" s="1"/>
    </row>
    <row r="23" spans="1:23" ht="28.8" x14ac:dyDescent="0.3">
      <c r="A23" s="97" t="s">
        <v>75</v>
      </c>
      <c r="B23" s="85"/>
      <c r="C23" s="70" t="s">
        <v>28</v>
      </c>
      <c r="D23" s="14"/>
      <c r="E23" s="14"/>
      <c r="F23" s="14"/>
      <c r="G23" s="14"/>
      <c r="H23" s="22" t="s">
        <v>13</v>
      </c>
      <c r="I23" s="14"/>
      <c r="J23" s="14"/>
      <c r="K23" s="14"/>
      <c r="L23" s="22" t="s">
        <v>13</v>
      </c>
      <c r="M23" s="8"/>
      <c r="N23" s="1"/>
      <c r="O23" s="1"/>
      <c r="P23" s="1"/>
      <c r="R23" s="1"/>
      <c r="S23" s="1"/>
      <c r="T23" s="1"/>
      <c r="U23" s="1"/>
      <c r="V23" s="1"/>
      <c r="W23" s="1"/>
    </row>
    <row r="24" spans="1:23" ht="28.8" x14ac:dyDescent="0.3">
      <c r="A24" s="97" t="s">
        <v>79</v>
      </c>
      <c r="B24" s="85"/>
      <c r="C24" s="70" t="s">
        <v>28</v>
      </c>
      <c r="D24" s="22" t="s">
        <v>13</v>
      </c>
      <c r="E24" s="22" t="s">
        <v>13</v>
      </c>
      <c r="F24" s="14"/>
      <c r="G24" s="14"/>
      <c r="H24" s="14"/>
      <c r="I24" s="14"/>
      <c r="J24" s="14"/>
      <c r="K24" s="14"/>
      <c r="L24" s="14"/>
      <c r="M24" s="26"/>
      <c r="N24" s="1"/>
      <c r="O24" s="1"/>
      <c r="P24" s="1"/>
      <c r="R24" s="1"/>
      <c r="S24" s="1"/>
      <c r="T24" s="1"/>
      <c r="U24" s="1"/>
      <c r="V24" s="1"/>
      <c r="W24" s="1"/>
    </row>
    <row r="25" spans="1:23" ht="14.4" x14ac:dyDescent="0.3">
      <c r="A25" s="97" t="s">
        <v>90</v>
      </c>
      <c r="B25" s="86" t="str">
        <f>HYPERLINK("https://learninglab.usgbc.org/module/3941/3816","Spanish")</f>
        <v>Spanish</v>
      </c>
      <c r="C25" s="70" t="s">
        <v>51</v>
      </c>
      <c r="D25" s="22" t="s">
        <v>13</v>
      </c>
      <c r="E25" s="14"/>
      <c r="F25" s="14"/>
      <c r="G25" s="14"/>
      <c r="H25" s="14"/>
      <c r="I25" s="14"/>
      <c r="J25" s="14"/>
      <c r="K25" s="14"/>
      <c r="L25" s="14"/>
      <c r="M25" s="8" t="s">
        <v>230</v>
      </c>
      <c r="N25" s="1"/>
      <c r="O25" s="19"/>
      <c r="P25" s="1"/>
      <c r="R25" s="1"/>
      <c r="S25" s="1"/>
      <c r="T25" s="1"/>
      <c r="U25" s="1"/>
      <c r="V25" s="1"/>
      <c r="W25" s="1"/>
    </row>
    <row r="26" spans="1:23" ht="14.4" x14ac:dyDescent="0.3">
      <c r="A26" s="97" t="s">
        <v>93</v>
      </c>
      <c r="B26" s="86" t="str">
        <f>HYPERLINK("https://learninglab.usgbc.org/module/3941/3821","Spanish")</f>
        <v>Spanish</v>
      </c>
      <c r="C26" s="70" t="s">
        <v>51</v>
      </c>
      <c r="D26" s="22" t="s">
        <v>13</v>
      </c>
      <c r="E26" s="14"/>
      <c r="F26" s="14"/>
      <c r="G26" s="14"/>
      <c r="H26" s="14"/>
      <c r="I26" s="14"/>
      <c r="J26" s="14"/>
      <c r="K26" s="14"/>
      <c r="L26" s="14"/>
      <c r="M26" s="8"/>
      <c r="N26" s="1"/>
      <c r="O26" s="19"/>
      <c r="P26" s="1"/>
      <c r="R26" s="1"/>
      <c r="S26" s="1"/>
      <c r="T26" s="1"/>
      <c r="U26" s="1"/>
      <c r="V26" s="1"/>
      <c r="W26" s="1"/>
    </row>
    <row r="27" spans="1:23" ht="14.4" x14ac:dyDescent="0.3">
      <c r="A27" s="97" t="s">
        <v>233</v>
      </c>
      <c r="B27" s="86" t="str">
        <f>HYPERLINK("https://learninglab.usgbc.org/module/3941/3834","Spanish")</f>
        <v>Spanish</v>
      </c>
      <c r="C27" s="70" t="s">
        <v>51</v>
      </c>
      <c r="D27" s="22" t="s">
        <v>13</v>
      </c>
      <c r="E27" s="22" t="s">
        <v>13</v>
      </c>
      <c r="F27" s="14"/>
      <c r="G27" s="14"/>
      <c r="H27" s="14"/>
      <c r="I27" s="14"/>
      <c r="J27" s="14"/>
      <c r="K27" s="22" t="s">
        <v>13</v>
      </c>
      <c r="L27" s="14"/>
      <c r="M27" s="8"/>
      <c r="N27" s="1"/>
      <c r="O27" s="19"/>
      <c r="P27" s="1"/>
      <c r="R27" s="1"/>
      <c r="S27" s="1"/>
      <c r="T27" s="1"/>
      <c r="U27" s="1"/>
      <c r="V27" s="1"/>
      <c r="W27" s="1"/>
    </row>
    <row r="28" spans="1:23" ht="28.8" x14ac:dyDescent="0.3">
      <c r="A28" s="97" t="s">
        <v>99</v>
      </c>
      <c r="B28" s="85"/>
      <c r="C28" s="70" t="s">
        <v>28</v>
      </c>
      <c r="D28" s="14"/>
      <c r="E28" s="14"/>
      <c r="F28" s="14"/>
      <c r="G28" s="14"/>
      <c r="H28" s="14"/>
      <c r="I28" s="14"/>
      <c r="J28" s="14"/>
      <c r="K28" s="22" t="s">
        <v>13</v>
      </c>
      <c r="L28" s="14"/>
      <c r="M28" s="8" t="s">
        <v>180</v>
      </c>
      <c r="N28" s="1"/>
      <c r="O28" s="1"/>
      <c r="P28" s="1"/>
      <c r="R28" s="1"/>
      <c r="S28" s="1"/>
      <c r="T28" s="1"/>
      <c r="U28" s="1"/>
      <c r="V28" s="1"/>
      <c r="W28" s="1"/>
    </row>
    <row r="29" spans="1:23" ht="28.8" x14ac:dyDescent="0.3">
      <c r="A29" s="97" t="s">
        <v>237</v>
      </c>
      <c r="B29" s="86" t="str">
        <f>HYPERLINK("https://learninglab.usgbc.org/module/11847/11723","Spanish")</f>
        <v>Spanish</v>
      </c>
      <c r="C29" s="70" t="s">
        <v>28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239</v>
      </c>
      <c r="N29" s="1"/>
      <c r="O29" s="19"/>
      <c r="P29" s="1"/>
      <c r="R29" s="1"/>
      <c r="S29" s="1"/>
      <c r="T29" s="1"/>
      <c r="U29" s="1"/>
      <c r="V29" s="1"/>
      <c r="W29" s="1"/>
    </row>
    <row r="30" spans="1:23" ht="28.8" x14ac:dyDescent="0.3">
      <c r="A30" s="97" t="s">
        <v>240</v>
      </c>
      <c r="B30" s="85"/>
      <c r="C30" s="70" t="s">
        <v>28</v>
      </c>
      <c r="D30" s="14"/>
      <c r="E30" s="14"/>
      <c r="F30" s="22" t="s">
        <v>13</v>
      </c>
      <c r="G30" s="22" t="s">
        <v>13</v>
      </c>
      <c r="H30" s="14"/>
      <c r="I30" s="14"/>
      <c r="J30" s="14"/>
      <c r="K30" s="14"/>
      <c r="L30" s="14"/>
      <c r="M30" s="8" t="s">
        <v>241</v>
      </c>
      <c r="N30" s="1"/>
      <c r="O30" s="1"/>
      <c r="P30" s="1"/>
      <c r="R30" s="1"/>
      <c r="S30" s="1"/>
      <c r="T30" s="1"/>
      <c r="U30" s="1"/>
      <c r="V30" s="1"/>
      <c r="W30" s="1"/>
    </row>
    <row r="31" spans="1:23" ht="28.8" x14ac:dyDescent="0.3">
      <c r="A31" s="97" t="s">
        <v>105</v>
      </c>
      <c r="B31" s="85"/>
      <c r="C31" s="70" t="s">
        <v>106</v>
      </c>
      <c r="D31" s="14"/>
      <c r="E31" s="14"/>
      <c r="F31" s="22" t="s">
        <v>13</v>
      </c>
      <c r="G31" s="14"/>
      <c r="H31" s="14"/>
      <c r="I31" s="14"/>
      <c r="J31" s="14"/>
      <c r="K31" s="14"/>
      <c r="L31" s="14"/>
      <c r="M31" s="26"/>
      <c r="N31" s="1"/>
      <c r="O31" s="1"/>
      <c r="P31" s="1"/>
      <c r="R31" s="1"/>
      <c r="S31" s="1"/>
      <c r="T31" s="1"/>
      <c r="U31" s="1"/>
      <c r="V31" s="1"/>
      <c r="W31" s="1"/>
    </row>
    <row r="32" spans="1:23" ht="28.8" x14ac:dyDescent="0.3">
      <c r="A32" s="97" t="s">
        <v>110</v>
      </c>
      <c r="B32" s="85"/>
      <c r="C32" s="70" t="s">
        <v>51</v>
      </c>
      <c r="D32" s="14"/>
      <c r="E32" s="14"/>
      <c r="F32" s="22" t="s">
        <v>13</v>
      </c>
      <c r="G32" s="22" t="s">
        <v>13</v>
      </c>
      <c r="H32" s="14"/>
      <c r="I32" s="14"/>
      <c r="J32" s="14"/>
      <c r="K32" s="14"/>
      <c r="L32" s="14"/>
      <c r="M32" s="8"/>
      <c r="N32" s="1"/>
      <c r="O32" s="1"/>
      <c r="P32" s="1"/>
      <c r="R32" s="1"/>
      <c r="S32" s="1"/>
      <c r="T32" s="1"/>
      <c r="U32" s="1"/>
      <c r="V32" s="1"/>
      <c r="W32" s="1"/>
    </row>
    <row r="33" spans="1:23" ht="28.8" x14ac:dyDescent="0.3">
      <c r="A33" s="97" t="s">
        <v>113</v>
      </c>
      <c r="B33" s="85"/>
      <c r="C33" s="70" t="s">
        <v>51</v>
      </c>
      <c r="D33" s="14"/>
      <c r="E33" s="14"/>
      <c r="F33" s="22" t="s">
        <v>13</v>
      </c>
      <c r="G33" s="22" t="s">
        <v>13</v>
      </c>
      <c r="H33" s="14"/>
      <c r="I33" s="14"/>
      <c r="J33" s="14"/>
      <c r="K33" s="14"/>
      <c r="L33" s="14"/>
      <c r="M33" s="8"/>
      <c r="N33" s="1"/>
      <c r="O33" s="1"/>
      <c r="P33" s="1"/>
      <c r="R33" s="1"/>
      <c r="S33" s="1"/>
      <c r="T33" s="1"/>
      <c r="U33" s="1"/>
      <c r="V33" s="1"/>
      <c r="W33" s="1"/>
    </row>
    <row r="34" spans="1:23" ht="28.8" x14ac:dyDescent="0.3">
      <c r="A34" s="97" t="s">
        <v>107</v>
      </c>
      <c r="B34" s="85"/>
      <c r="C34" s="70" t="s">
        <v>51</v>
      </c>
      <c r="D34" s="22" t="s">
        <v>13</v>
      </c>
      <c r="E34" s="22" t="s">
        <v>13</v>
      </c>
      <c r="F34" s="14"/>
      <c r="G34" s="14"/>
      <c r="H34" s="14"/>
      <c r="I34" s="14"/>
      <c r="J34" s="14"/>
      <c r="K34" s="14"/>
      <c r="L34" s="14"/>
      <c r="M34" s="8"/>
      <c r="N34" s="1"/>
      <c r="O34" s="1"/>
      <c r="P34" s="1"/>
      <c r="R34" s="1"/>
      <c r="S34" s="1"/>
      <c r="T34" s="1"/>
      <c r="U34" s="1"/>
      <c r="V34" s="1"/>
      <c r="W34" s="1"/>
    </row>
    <row r="35" spans="1:23" ht="28.8" x14ac:dyDescent="0.3">
      <c r="A35" s="97" t="s">
        <v>243</v>
      </c>
      <c r="B35" s="85"/>
      <c r="C35" s="70" t="s">
        <v>51</v>
      </c>
      <c r="D35" s="14"/>
      <c r="E35" s="14"/>
      <c r="F35" s="22" t="s">
        <v>13</v>
      </c>
      <c r="G35" s="22" t="s">
        <v>13</v>
      </c>
      <c r="H35" s="14"/>
      <c r="I35" s="14"/>
      <c r="J35" s="14"/>
      <c r="K35" s="14"/>
      <c r="L35" s="14"/>
      <c r="M35" s="8"/>
      <c r="N35" s="1"/>
      <c r="O35" s="1"/>
      <c r="P35" s="1"/>
      <c r="R35" s="1"/>
      <c r="S35" s="1"/>
      <c r="T35" s="1"/>
      <c r="U35" s="1"/>
      <c r="V35" s="1"/>
      <c r="W35" s="1"/>
    </row>
    <row r="36" spans="1:23" ht="28.8" x14ac:dyDescent="0.3">
      <c r="A36" s="97" t="s">
        <v>117</v>
      </c>
      <c r="B36" s="85"/>
      <c r="C36" s="70" t="s">
        <v>28</v>
      </c>
      <c r="D36" s="22" t="s">
        <v>13</v>
      </c>
      <c r="E36" s="22"/>
      <c r="F36" s="14"/>
      <c r="G36" s="14"/>
      <c r="H36" s="14"/>
      <c r="I36" s="14"/>
      <c r="J36" s="14"/>
      <c r="K36" s="22" t="s">
        <v>13</v>
      </c>
      <c r="L36" s="22" t="s">
        <v>13</v>
      </c>
      <c r="M36" s="8"/>
      <c r="N36" s="1"/>
      <c r="O36" s="1"/>
      <c r="P36" s="1"/>
      <c r="R36" s="1"/>
      <c r="S36" s="1"/>
      <c r="T36" s="1"/>
      <c r="U36" s="1"/>
      <c r="V36" s="1"/>
      <c r="W36" s="1"/>
    </row>
    <row r="37" spans="1:23" ht="28.8" x14ac:dyDescent="0.3">
      <c r="A37" s="97" t="s">
        <v>108</v>
      </c>
      <c r="B37" s="85"/>
      <c r="C37" s="70" t="s">
        <v>28</v>
      </c>
      <c r="D37" s="22" t="s">
        <v>13</v>
      </c>
      <c r="E37" s="22" t="s">
        <v>13</v>
      </c>
      <c r="F37" s="14"/>
      <c r="G37" s="14"/>
      <c r="H37" s="14"/>
      <c r="I37" s="14"/>
      <c r="J37" s="14"/>
      <c r="K37" s="22" t="s">
        <v>13</v>
      </c>
      <c r="L37" s="14"/>
      <c r="M37" s="8"/>
      <c r="N37" s="1"/>
      <c r="O37" s="1"/>
      <c r="P37" s="1"/>
      <c r="R37" s="1"/>
      <c r="S37" s="1"/>
      <c r="T37" s="1"/>
      <c r="U37" s="1"/>
      <c r="V37" s="1"/>
      <c r="W37" s="1"/>
    </row>
    <row r="38" spans="1:23" ht="14.4" x14ac:dyDescent="0.3">
      <c r="A38" s="97" t="s">
        <v>246</v>
      </c>
      <c r="B38" s="85"/>
      <c r="C38" s="70" t="s">
        <v>25</v>
      </c>
      <c r="D38" s="22" t="s">
        <v>13</v>
      </c>
      <c r="E38" s="22" t="s">
        <v>13</v>
      </c>
      <c r="F38" s="14"/>
      <c r="G38" s="14"/>
      <c r="H38" s="14"/>
      <c r="I38" s="14"/>
      <c r="J38" s="14"/>
      <c r="K38" s="22" t="s">
        <v>13</v>
      </c>
      <c r="L38" s="14"/>
      <c r="M38" s="8" t="s">
        <v>248</v>
      </c>
      <c r="N38" s="1"/>
      <c r="O38" s="1"/>
      <c r="P38" s="1"/>
      <c r="R38" s="1"/>
      <c r="S38" s="1"/>
      <c r="T38" s="1"/>
      <c r="U38" s="1"/>
      <c r="V38" s="1"/>
      <c r="W38" s="1"/>
    </row>
    <row r="39" spans="1:23" ht="14.4" x14ac:dyDescent="0.3">
      <c r="A39" s="97" t="s">
        <v>249</v>
      </c>
      <c r="B39" s="86" t="str">
        <f>HYPERLINK("https://learninglab.usgbc.org/module/4626/7614","Spanish")</f>
        <v>Spanish</v>
      </c>
      <c r="C39" s="70" t="s">
        <v>25</v>
      </c>
      <c r="D39" s="22" t="s">
        <v>13</v>
      </c>
      <c r="E39" s="22" t="s">
        <v>13</v>
      </c>
      <c r="F39" s="22" t="s">
        <v>13</v>
      </c>
      <c r="G39" s="14"/>
      <c r="H39" s="14"/>
      <c r="I39" s="14"/>
      <c r="J39" s="14"/>
      <c r="K39" s="14"/>
      <c r="L39" s="14"/>
      <c r="M39" s="8" t="s">
        <v>252</v>
      </c>
      <c r="N39" s="1"/>
      <c r="O39" s="19"/>
      <c r="P39" s="1"/>
      <c r="R39" s="1"/>
      <c r="S39" s="1"/>
      <c r="T39" s="1"/>
      <c r="U39" s="1"/>
      <c r="V39" s="1"/>
      <c r="W39" s="1"/>
    </row>
    <row r="40" spans="1:23" ht="14.4" x14ac:dyDescent="0.3">
      <c r="A40" s="97" t="s">
        <v>253</v>
      </c>
      <c r="B40" s="86" t="str">
        <f>HYPERLINK("https://learninglab.usgbc.org/module/4626/4557","Spanish")</f>
        <v>Spanish</v>
      </c>
      <c r="C40" s="70" t="s">
        <v>25</v>
      </c>
      <c r="D40" s="22" t="s">
        <v>13</v>
      </c>
      <c r="E40" s="22" t="s">
        <v>13</v>
      </c>
      <c r="F40" s="14"/>
      <c r="G40" s="14"/>
      <c r="H40" s="14"/>
      <c r="I40" s="14"/>
      <c r="J40" s="14"/>
      <c r="K40" s="22" t="s">
        <v>13</v>
      </c>
      <c r="L40" s="14"/>
      <c r="M40" s="8"/>
      <c r="N40" s="1"/>
      <c r="O40" s="19"/>
      <c r="P40" s="1"/>
      <c r="R40" s="1"/>
      <c r="S40" s="1"/>
      <c r="T40" s="1"/>
      <c r="U40" s="1"/>
      <c r="V40" s="1"/>
      <c r="W40" s="1"/>
    </row>
    <row r="41" spans="1:23" ht="14.4" x14ac:dyDescent="0.3">
      <c r="A41" s="97" t="s">
        <v>257</v>
      </c>
      <c r="B41" s="86" t="str">
        <f>HYPERLINK("https://learninglab.usgbc.org/module/4626/4615","Spanish")</f>
        <v>Spanish</v>
      </c>
      <c r="C41" s="70" t="s">
        <v>25</v>
      </c>
      <c r="D41" s="22" t="s">
        <v>13</v>
      </c>
      <c r="E41" s="14"/>
      <c r="F41" s="14"/>
      <c r="G41" s="14"/>
      <c r="H41" s="14"/>
      <c r="I41" s="14"/>
      <c r="J41" s="14"/>
      <c r="K41" s="22" t="s">
        <v>13</v>
      </c>
      <c r="L41" s="14"/>
      <c r="M41" s="8" t="s">
        <v>260</v>
      </c>
      <c r="N41" s="1"/>
      <c r="O41" s="19"/>
      <c r="P41" s="1"/>
      <c r="R41" s="1"/>
      <c r="S41" s="1"/>
      <c r="T41" s="1"/>
      <c r="U41" s="1"/>
      <c r="V41" s="1"/>
      <c r="W41" s="1"/>
    </row>
    <row r="42" spans="1:23" ht="28.8" x14ac:dyDescent="0.3">
      <c r="A42" s="97" t="s">
        <v>261</v>
      </c>
      <c r="B42" s="85"/>
      <c r="C42" s="70" t="s">
        <v>28</v>
      </c>
      <c r="D42" s="22" t="s">
        <v>13</v>
      </c>
      <c r="E42" s="14"/>
      <c r="F42" s="14"/>
      <c r="G42" s="14"/>
      <c r="H42" s="14"/>
      <c r="I42" s="14"/>
      <c r="J42" s="14"/>
      <c r="K42" s="14"/>
      <c r="L42" s="14"/>
      <c r="M42" s="8" t="s">
        <v>262</v>
      </c>
      <c r="N42" s="1"/>
      <c r="O42" s="1"/>
      <c r="P42" s="1"/>
      <c r="R42" s="1"/>
      <c r="S42" s="1"/>
      <c r="T42" s="1"/>
      <c r="U42" s="1"/>
      <c r="V42" s="1"/>
      <c r="W42" s="1"/>
    </row>
    <row r="43" spans="1:23" ht="28.8" x14ac:dyDescent="0.3">
      <c r="A43" s="97" t="s">
        <v>154</v>
      </c>
      <c r="B43" s="86" t="str">
        <f>HYPERLINK("https://learninglab.usgbc.org/module/1412/1361","Spanish")</f>
        <v>Spanish</v>
      </c>
      <c r="C43" s="70" t="s">
        <v>28</v>
      </c>
      <c r="D43" s="22" t="s">
        <v>13</v>
      </c>
      <c r="E43" s="14"/>
      <c r="F43" s="14"/>
      <c r="G43" s="14"/>
      <c r="H43" s="14"/>
      <c r="I43" s="14"/>
      <c r="J43" s="14"/>
      <c r="K43" s="14"/>
      <c r="L43" s="14"/>
      <c r="M43" s="8"/>
      <c r="N43" s="1"/>
      <c r="O43" s="19"/>
      <c r="P43" s="1"/>
      <c r="R43" s="1"/>
      <c r="S43" s="1"/>
      <c r="T43" s="1"/>
      <c r="U43" s="1"/>
      <c r="V43" s="1"/>
      <c r="W43" s="1"/>
    </row>
    <row r="44" spans="1:23" ht="28.8" x14ac:dyDescent="0.3">
      <c r="A44" s="97" t="s">
        <v>161</v>
      </c>
      <c r="B44" s="86" t="str">
        <f>HYPERLINK("https://learninglab.usgbc.org/module/746/689","Spanish")</f>
        <v>Spanish</v>
      </c>
      <c r="C44" s="70" t="s">
        <v>28</v>
      </c>
      <c r="D44" s="14"/>
      <c r="E44" s="14"/>
      <c r="F44" s="14"/>
      <c r="G44" s="14"/>
      <c r="H44" s="14"/>
      <c r="I44" s="14"/>
      <c r="J44" s="14"/>
      <c r="K44" s="22" t="s">
        <v>13</v>
      </c>
      <c r="L44" s="14"/>
      <c r="M44" s="8"/>
      <c r="N44" s="1"/>
      <c r="O44" s="19"/>
      <c r="P44" s="1"/>
      <c r="R44" s="1"/>
      <c r="S44" s="1"/>
      <c r="T44" s="1"/>
      <c r="U44" s="1"/>
      <c r="V44" s="1"/>
      <c r="W44" s="1"/>
    </row>
    <row r="45" spans="1:23" ht="14.4" x14ac:dyDescent="0.3">
      <c r="A45" s="99" t="s">
        <v>27</v>
      </c>
      <c r="B45" s="84"/>
      <c r="C45" s="94" t="s">
        <v>28</v>
      </c>
      <c r="D45" s="20" t="s">
        <v>13</v>
      </c>
      <c r="E45" s="40"/>
      <c r="F45" s="40"/>
      <c r="G45" s="41"/>
      <c r="H45" s="41"/>
      <c r="I45" s="41"/>
      <c r="J45" s="54"/>
      <c r="K45" s="54"/>
      <c r="L45" s="39"/>
      <c r="M45" s="46"/>
      <c r="N45" s="42"/>
      <c r="O45" s="42"/>
      <c r="P45" s="42"/>
      <c r="R45" s="65"/>
      <c r="S45" s="65"/>
      <c r="T45" s="65"/>
      <c r="U45" s="65"/>
      <c r="V45" s="65"/>
      <c r="W45" s="65"/>
    </row>
    <row r="46" spans="1:23" s="43" customFormat="1" ht="14.4" x14ac:dyDescent="0.3">
      <c r="A46" s="99" t="s">
        <v>182</v>
      </c>
      <c r="B46" s="84"/>
      <c r="C46" s="107" t="s">
        <v>28</v>
      </c>
      <c r="D46" s="39" t="s">
        <v>13</v>
      </c>
      <c r="E46" s="39"/>
      <c r="F46" s="39"/>
      <c r="G46" s="41"/>
      <c r="H46" s="41"/>
      <c r="I46" s="41"/>
      <c r="J46" s="41" t="s">
        <v>13</v>
      </c>
      <c r="K46" s="41"/>
      <c r="L46" s="39"/>
      <c r="M46" s="46"/>
      <c r="N46" s="42"/>
      <c r="O46" s="42"/>
      <c r="P46" s="42"/>
      <c r="R46" s="108"/>
      <c r="S46" s="108"/>
      <c r="T46" s="108"/>
      <c r="U46" s="108"/>
      <c r="V46" s="108"/>
      <c r="W46" s="108"/>
    </row>
    <row r="47" spans="1:23" s="43" customFormat="1" ht="14.4" x14ac:dyDescent="0.3">
      <c r="A47" s="99" t="s">
        <v>94</v>
      </c>
      <c r="B47" s="84"/>
      <c r="C47" s="73" t="s">
        <v>25</v>
      </c>
      <c r="D47" s="39"/>
      <c r="E47" s="40"/>
      <c r="F47" s="40"/>
      <c r="G47" s="39"/>
      <c r="H47" s="39"/>
      <c r="I47" s="39"/>
      <c r="J47" s="39"/>
      <c r="K47" s="39" t="s">
        <v>13</v>
      </c>
      <c r="L47" s="39"/>
      <c r="M47" s="46"/>
      <c r="N47" s="42"/>
      <c r="O47" s="42"/>
      <c r="P47" s="42"/>
      <c r="R47" s="108"/>
      <c r="S47" s="108"/>
      <c r="T47" s="108"/>
      <c r="U47" s="108"/>
      <c r="V47" s="108"/>
      <c r="W47" s="108"/>
    </row>
    <row r="48" spans="1:23" s="43" customFormat="1" ht="28.8" x14ac:dyDescent="0.3">
      <c r="A48" s="99" t="s">
        <v>67</v>
      </c>
      <c r="B48" s="84"/>
      <c r="C48" s="73" t="s">
        <v>28</v>
      </c>
      <c r="D48" s="39" t="s">
        <v>13</v>
      </c>
      <c r="E48" s="40"/>
      <c r="F48" s="40"/>
      <c r="G48" s="40"/>
      <c r="H48" s="40"/>
      <c r="I48" s="40"/>
      <c r="J48" s="40"/>
      <c r="K48" s="40"/>
      <c r="L48" s="40"/>
      <c r="M48" s="46"/>
      <c r="N48" s="44"/>
      <c r="O48" s="44"/>
      <c r="P48" s="44"/>
      <c r="R48" s="109"/>
      <c r="S48" s="109"/>
      <c r="T48" s="109"/>
      <c r="U48" s="109"/>
      <c r="V48" s="109"/>
      <c r="W48" s="109"/>
    </row>
    <row r="49" spans="1:23" s="43" customFormat="1" ht="28.8" x14ac:dyDescent="0.3">
      <c r="A49" s="99" t="s">
        <v>69</v>
      </c>
      <c r="B49" s="84"/>
      <c r="C49" s="73" t="s">
        <v>28</v>
      </c>
      <c r="D49" s="39" t="s">
        <v>13</v>
      </c>
      <c r="E49" s="40"/>
      <c r="F49" s="39" t="s">
        <v>13</v>
      </c>
      <c r="G49" s="40"/>
      <c r="H49" s="40"/>
      <c r="I49" s="40"/>
      <c r="J49" s="40"/>
      <c r="K49" s="39" t="s">
        <v>13</v>
      </c>
      <c r="L49" s="40"/>
      <c r="M49" s="46"/>
      <c r="N49" s="44"/>
      <c r="O49" s="44"/>
      <c r="P49" s="44"/>
      <c r="R49" s="109"/>
      <c r="S49" s="109"/>
      <c r="T49" s="109"/>
      <c r="U49" s="109"/>
      <c r="V49" s="109"/>
      <c r="W49" s="109"/>
    </row>
    <row r="50" spans="1:23" s="43" customFormat="1" ht="28.8" x14ac:dyDescent="0.3">
      <c r="A50" s="99" t="s">
        <v>218</v>
      </c>
      <c r="B50" s="84"/>
      <c r="C50" s="73" t="s">
        <v>28</v>
      </c>
      <c r="D50" s="40"/>
      <c r="E50" s="40"/>
      <c r="F50" s="40"/>
      <c r="G50" s="40"/>
      <c r="H50" s="40"/>
      <c r="I50" s="40"/>
      <c r="J50" s="40"/>
      <c r="K50" s="39" t="s">
        <v>13</v>
      </c>
      <c r="L50" s="40"/>
      <c r="M50" s="46"/>
      <c r="N50" s="44"/>
      <c r="O50" s="44"/>
      <c r="P50" s="44"/>
      <c r="R50" s="109"/>
      <c r="S50" s="109"/>
      <c r="T50" s="109"/>
      <c r="U50" s="109"/>
      <c r="V50" s="109"/>
      <c r="W50" s="109"/>
    </row>
    <row r="51" spans="1:23" s="43" customFormat="1" ht="28.8" x14ac:dyDescent="0.3">
      <c r="A51" s="99" t="s">
        <v>228</v>
      </c>
      <c r="B51" s="84"/>
      <c r="C51" s="73" t="s">
        <v>28</v>
      </c>
      <c r="D51" s="40"/>
      <c r="E51" s="39" t="s">
        <v>13</v>
      </c>
      <c r="F51" s="40"/>
      <c r="G51" s="40"/>
      <c r="H51" s="40"/>
      <c r="I51" s="40"/>
      <c r="J51" s="40"/>
      <c r="K51" s="40"/>
      <c r="L51" s="40"/>
      <c r="M51" s="46"/>
      <c r="N51" s="44"/>
      <c r="O51" s="44"/>
      <c r="P51" s="44"/>
      <c r="R51" s="109"/>
      <c r="S51" s="109"/>
      <c r="T51" s="109"/>
      <c r="U51" s="109"/>
      <c r="V51" s="109"/>
      <c r="W51" s="109"/>
    </row>
    <row r="52" spans="1:23" s="43" customFormat="1" ht="14.4" x14ac:dyDescent="0.3">
      <c r="A52" s="99" t="s">
        <v>236</v>
      </c>
      <c r="B52" s="84"/>
      <c r="C52" s="73" t="s">
        <v>28</v>
      </c>
      <c r="D52" s="40"/>
      <c r="E52" s="39" t="s">
        <v>13</v>
      </c>
      <c r="F52" s="40"/>
      <c r="G52" s="40"/>
      <c r="H52" s="40"/>
      <c r="I52" s="40"/>
      <c r="J52" s="40"/>
      <c r="K52" s="40"/>
      <c r="L52" s="40"/>
      <c r="M52" s="46"/>
      <c r="N52" s="44"/>
      <c r="O52" s="44"/>
      <c r="P52" s="44"/>
      <c r="R52" s="109"/>
      <c r="S52" s="109"/>
      <c r="T52" s="109"/>
      <c r="U52" s="109"/>
      <c r="V52" s="109"/>
      <c r="W52" s="109"/>
    </row>
    <row r="53" spans="1:23" s="43" customFormat="1" ht="14.4" x14ac:dyDescent="0.3">
      <c r="A53" s="100" t="str">
        <f>HYPERLINK("https://learninglab.usgbc.org/module/14948/15046","Energy and Atmosphere: Energy-Efficient Technologies")</f>
        <v>Energy and Atmosphere: Energy-Efficient Technologies</v>
      </c>
      <c r="B53" s="84"/>
      <c r="C53" s="73" t="s">
        <v>28</v>
      </c>
      <c r="D53" s="39" t="s">
        <v>13</v>
      </c>
      <c r="E53" s="39" t="s">
        <v>13</v>
      </c>
      <c r="F53" s="40"/>
      <c r="G53" s="40"/>
      <c r="H53" s="40"/>
      <c r="I53" s="40"/>
      <c r="J53" s="40"/>
      <c r="K53" s="40"/>
      <c r="L53" s="40"/>
      <c r="M53" s="44"/>
      <c r="N53" s="44"/>
      <c r="O53" s="44"/>
      <c r="P53" s="44"/>
      <c r="R53" s="109"/>
      <c r="S53" s="109"/>
      <c r="T53" s="109"/>
      <c r="U53" s="109"/>
      <c r="V53" s="109"/>
      <c r="W53" s="109"/>
    </row>
    <row r="54" spans="1:23" s="43" customFormat="1" ht="14.4" x14ac:dyDescent="0.3">
      <c r="A54" s="100" t="str">
        <f>HYPERLINK("https://learninglab.usgbc.org/module/14948/14949","Energy and Atmosphere: Envisioning Energy in Buildings")</f>
        <v>Energy and Atmosphere: Envisioning Energy in Buildings</v>
      </c>
      <c r="B54" s="84"/>
      <c r="C54" s="73" t="s">
        <v>28</v>
      </c>
      <c r="D54" s="39" t="s">
        <v>13</v>
      </c>
      <c r="E54" s="40"/>
      <c r="F54" s="40"/>
      <c r="G54" s="40"/>
      <c r="H54" s="40"/>
      <c r="I54" s="40"/>
      <c r="J54" s="40"/>
      <c r="K54" s="40"/>
      <c r="L54" s="40"/>
      <c r="M54" s="44"/>
      <c r="N54" s="44"/>
      <c r="O54" s="44"/>
      <c r="P54" s="44"/>
      <c r="R54" s="109"/>
      <c r="S54" s="109"/>
      <c r="T54" s="109"/>
      <c r="U54" s="109"/>
      <c r="V54" s="109"/>
      <c r="W54" s="109"/>
    </row>
    <row r="55" spans="1:23" s="43" customFormat="1" ht="14.4" x14ac:dyDescent="0.3">
      <c r="A55" s="100" t="str">
        <f>HYPERLINK("https://learninglab.usgbc.org/module/14948/14974","Energy and Atmosphere: Harvesting Free Energy")</f>
        <v>Energy and Atmosphere: Harvesting Free Energy</v>
      </c>
      <c r="B55" s="84"/>
      <c r="C55" s="73" t="s">
        <v>28</v>
      </c>
      <c r="D55" s="39" t="s">
        <v>13</v>
      </c>
      <c r="E55" s="39" t="s">
        <v>13</v>
      </c>
      <c r="F55" s="40"/>
      <c r="G55" s="40"/>
      <c r="H55" s="40"/>
      <c r="I55" s="40"/>
      <c r="J55" s="39" t="s">
        <v>13</v>
      </c>
      <c r="K55" s="40"/>
      <c r="L55" s="40"/>
      <c r="M55" s="44"/>
      <c r="N55" s="44"/>
      <c r="O55" s="44"/>
      <c r="P55" s="44"/>
      <c r="R55" s="109"/>
      <c r="S55" s="109"/>
      <c r="T55" s="109"/>
      <c r="U55" s="109"/>
      <c r="V55" s="109"/>
      <c r="W55" s="109"/>
    </row>
    <row r="56" spans="1:23" s="43" customFormat="1" ht="14.4" x14ac:dyDescent="0.3">
      <c r="A56" s="100" t="str">
        <f>HYPERLINK("https://learninglab.usgbc.org/module/14948/15107","Energy and Amosphere: Keeping Track")</f>
        <v>Energy and Amosphere: Keeping Track</v>
      </c>
      <c r="B56" s="84"/>
      <c r="C56" s="73" t="s">
        <v>28</v>
      </c>
      <c r="D56" s="39" t="s">
        <v>13</v>
      </c>
      <c r="E56" s="40"/>
      <c r="F56" s="40"/>
      <c r="G56" s="40"/>
      <c r="H56" s="39" t="s">
        <v>13</v>
      </c>
      <c r="I56" s="40"/>
      <c r="J56" s="40"/>
      <c r="K56" s="40"/>
      <c r="L56" s="40"/>
      <c r="M56" s="44"/>
      <c r="N56" s="44"/>
      <c r="O56" s="44"/>
      <c r="P56" s="44"/>
      <c r="R56" s="109"/>
      <c r="S56" s="109"/>
      <c r="T56" s="109"/>
      <c r="U56" s="109"/>
      <c r="V56" s="109"/>
      <c r="W56" s="109"/>
    </row>
    <row r="57" spans="1:23" s="43" customFormat="1" ht="14.4" x14ac:dyDescent="0.3">
      <c r="A57" s="100" t="str">
        <f>HYPERLINK("https://learninglab.usgbc.org/module/14948/15079","Energy and Atmosphere: Seeking Net Zero")</f>
        <v>Energy and Atmosphere: Seeking Net Zero</v>
      </c>
      <c r="B57" s="84"/>
      <c r="C57" s="73" t="s">
        <v>28</v>
      </c>
      <c r="D57" s="39" t="s">
        <v>13</v>
      </c>
      <c r="E57" s="40"/>
      <c r="F57" s="40"/>
      <c r="G57" s="40"/>
      <c r="H57" s="40"/>
      <c r="I57" s="40"/>
      <c r="J57" s="39" t="s">
        <v>13</v>
      </c>
      <c r="K57" s="39" t="s">
        <v>13</v>
      </c>
      <c r="L57" s="40"/>
      <c r="M57" s="44"/>
      <c r="N57" s="44"/>
      <c r="O57" s="44"/>
      <c r="P57" s="44"/>
      <c r="R57" s="109"/>
      <c r="S57" s="109"/>
      <c r="T57" s="109"/>
      <c r="U57" s="109"/>
      <c r="V57" s="109"/>
      <c r="W57" s="109"/>
    </row>
    <row r="58" spans="1:23" s="43" customFormat="1" ht="14.4" x14ac:dyDescent="0.3">
      <c r="A58" s="100" t="str">
        <f>HYPERLINK("https://learninglab.usgbc.org/module/14948/15008","Energy and Atmosphere: Using Energy Smart Designs")</f>
        <v>Energy and Atmosphere: Using Energy Smart Designs</v>
      </c>
      <c r="B58" s="84"/>
      <c r="C58" s="73" t="s">
        <v>28</v>
      </c>
      <c r="D58" s="39" t="s">
        <v>13</v>
      </c>
      <c r="E58" s="39" t="s">
        <v>13</v>
      </c>
      <c r="F58" s="40"/>
      <c r="G58" s="40"/>
      <c r="H58" s="40"/>
      <c r="I58" s="40"/>
      <c r="J58" s="40"/>
      <c r="K58" s="40"/>
      <c r="L58" s="40"/>
      <c r="M58" s="44"/>
      <c r="N58" s="44"/>
      <c r="O58" s="44"/>
      <c r="P58" s="44"/>
      <c r="R58" s="109"/>
      <c r="S58" s="109"/>
      <c r="T58" s="109"/>
      <c r="U58" s="109"/>
      <c r="V58" s="109"/>
      <c r="W58" s="109"/>
    </row>
    <row r="59" spans="1:23" ht="14.4" x14ac:dyDescent="0.3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52"/>
      <c r="S59" s="52"/>
      <c r="T59" s="52"/>
      <c r="U59" s="52"/>
      <c r="V59" s="52"/>
      <c r="W59" s="52"/>
    </row>
    <row r="60" spans="1:23" ht="28.2" x14ac:dyDescent="0.3">
      <c r="A60" s="101" t="s">
        <v>281</v>
      </c>
      <c r="B60" s="24"/>
      <c r="C60" s="2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S60" s="1"/>
      <c r="T60" s="1"/>
      <c r="U60" s="1"/>
      <c r="V60" s="1"/>
      <c r="W60" s="1"/>
    </row>
    <row r="62" spans="1:23" ht="14.4" x14ac:dyDescent="0.3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</row>
    <row r="63" spans="1:23" ht="14.4" x14ac:dyDescent="0.3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</row>
    <row r="64" spans="1:23" ht="14.4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1"/>
      <c r="U64" s="1"/>
      <c r="V64" s="1"/>
      <c r="W64" s="1"/>
    </row>
    <row r="65" spans="1:23" ht="14.4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S65" s="1"/>
      <c r="T65" s="1"/>
      <c r="U65" s="1"/>
      <c r="V65" s="1"/>
      <c r="W65" s="1"/>
    </row>
    <row r="66" spans="1:23" ht="14.4" x14ac:dyDescent="0.3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  <c r="T66" s="1"/>
      <c r="U66" s="1"/>
      <c r="V66" s="1"/>
      <c r="W66" s="1"/>
    </row>
    <row r="67" spans="1:23" ht="14.4" x14ac:dyDescent="0.3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  <c r="T67" s="1"/>
      <c r="U67" s="1"/>
      <c r="V67" s="1"/>
      <c r="W67" s="1"/>
    </row>
    <row r="68" spans="1:23" ht="14.4" x14ac:dyDescent="0.3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  <c r="T68" s="1"/>
      <c r="U68" s="1"/>
      <c r="V68" s="1"/>
      <c r="W68" s="1"/>
    </row>
    <row r="69" spans="1:23" ht="14.4" x14ac:dyDescent="0.3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S69" s="1"/>
      <c r="T69" s="1"/>
      <c r="U69" s="1"/>
      <c r="V69" s="1"/>
      <c r="W69" s="1"/>
    </row>
    <row r="70" spans="1:23" ht="14.4" x14ac:dyDescent="0.3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1"/>
      <c r="S70" s="1"/>
      <c r="T70" s="1"/>
      <c r="U70" s="1"/>
      <c r="V70" s="1"/>
      <c r="W70" s="1"/>
    </row>
    <row r="71" spans="1:23" ht="14.4" x14ac:dyDescent="0.3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1"/>
      <c r="S71" s="1"/>
      <c r="T71" s="1"/>
      <c r="U71" s="1"/>
      <c r="V71" s="1"/>
      <c r="W71" s="1"/>
    </row>
    <row r="72" spans="1:23" ht="14.4" x14ac:dyDescent="0.3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  <c r="T72" s="1"/>
      <c r="U72" s="1"/>
      <c r="V72" s="1"/>
      <c r="W72" s="1"/>
    </row>
    <row r="73" spans="1:23" ht="14.4" x14ac:dyDescent="0.3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</row>
    <row r="74" spans="1:23" ht="14.4" x14ac:dyDescent="0.3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  <c r="T74" s="1"/>
      <c r="U74" s="1"/>
      <c r="V74" s="1"/>
      <c r="W74" s="1"/>
    </row>
    <row r="75" spans="1:23" ht="14.4" x14ac:dyDescent="0.3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S75" s="1"/>
      <c r="T75" s="1"/>
      <c r="U75" s="1"/>
      <c r="V75" s="1"/>
      <c r="W75" s="1"/>
    </row>
    <row r="76" spans="1:23" ht="14.4" x14ac:dyDescent="0.3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</row>
    <row r="77" spans="1:23" ht="14.4" x14ac:dyDescent="0.3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  <c r="T77" s="1"/>
      <c r="U77" s="1"/>
      <c r="V77" s="1"/>
      <c r="W77" s="1"/>
    </row>
    <row r="78" spans="1:23" ht="14.4" x14ac:dyDescent="0.3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</row>
    <row r="79" spans="1:23" ht="14.4" x14ac:dyDescent="0.3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  <c r="T79" s="1"/>
      <c r="U79" s="1"/>
      <c r="V79" s="1"/>
      <c r="W79" s="1"/>
    </row>
    <row r="80" spans="1:23" ht="14.4" x14ac:dyDescent="0.3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S80" s="1"/>
      <c r="T80" s="1"/>
      <c r="U80" s="1"/>
      <c r="V80" s="1"/>
      <c r="W80" s="1"/>
    </row>
    <row r="81" spans="1:23" ht="14.4" x14ac:dyDescent="0.3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</row>
    <row r="82" spans="1:23" ht="14.4" x14ac:dyDescent="0.3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</row>
    <row r="83" spans="1:23" ht="14.4" x14ac:dyDescent="0.3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</row>
    <row r="84" spans="1:23" ht="14.4" x14ac:dyDescent="0.3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</row>
    <row r="85" spans="1:23" ht="14.4" x14ac:dyDescent="0.3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</row>
    <row r="86" spans="1:23" ht="14.4" x14ac:dyDescent="0.3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/>
      <c r="S86" s="1"/>
      <c r="T86" s="1"/>
      <c r="U86" s="1"/>
      <c r="V86" s="1"/>
      <c r="W86" s="1"/>
    </row>
    <row r="87" spans="1:23" ht="14.4" x14ac:dyDescent="0.3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  <c r="T87" s="1"/>
      <c r="U87" s="1"/>
      <c r="V87" s="1"/>
      <c r="W87" s="1"/>
    </row>
    <row r="88" spans="1:23" ht="14.4" x14ac:dyDescent="0.3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1"/>
      <c r="S88" s="1"/>
      <c r="T88" s="1"/>
      <c r="U88" s="1"/>
      <c r="V88" s="1"/>
      <c r="W88" s="1"/>
    </row>
    <row r="89" spans="1:23" ht="14.4" x14ac:dyDescent="0.3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</row>
    <row r="90" spans="1:23" ht="14.4" x14ac:dyDescent="0.3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</row>
    <row r="91" spans="1:23" ht="14.4" x14ac:dyDescent="0.3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1"/>
      <c r="S91" s="1"/>
      <c r="T91" s="1"/>
      <c r="U91" s="1"/>
      <c r="V91" s="1"/>
      <c r="W91" s="1"/>
    </row>
    <row r="92" spans="1:23" ht="14.4" x14ac:dyDescent="0.3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</row>
    <row r="93" spans="1:23" ht="14.4" x14ac:dyDescent="0.3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  <c r="T93" s="1"/>
      <c r="U93" s="1"/>
      <c r="V93" s="1"/>
      <c r="W93" s="1"/>
    </row>
    <row r="94" spans="1:23" ht="14.4" x14ac:dyDescent="0.3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R94" s="1"/>
      <c r="S94" s="1"/>
      <c r="T94" s="1"/>
      <c r="U94" s="1"/>
      <c r="V94" s="1"/>
      <c r="W94" s="1"/>
    </row>
    <row r="95" spans="1:23" ht="14.4" x14ac:dyDescent="0.3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1"/>
      <c r="S95" s="1"/>
      <c r="T95" s="1"/>
      <c r="U95" s="1"/>
      <c r="V95" s="1"/>
      <c r="W95" s="1"/>
    </row>
    <row r="96" spans="1:23" ht="14.4" x14ac:dyDescent="0.3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R96" s="1"/>
      <c r="S96" s="1"/>
      <c r="T96" s="1"/>
      <c r="U96" s="1"/>
      <c r="V96" s="1"/>
      <c r="W96" s="1"/>
    </row>
    <row r="97" spans="1:23" ht="14.4" x14ac:dyDescent="0.3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1"/>
      <c r="S97" s="1"/>
      <c r="T97" s="1"/>
      <c r="U97" s="1"/>
      <c r="V97" s="1"/>
      <c r="W97" s="1"/>
    </row>
    <row r="98" spans="1:23" ht="14.4" x14ac:dyDescent="0.3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1"/>
      <c r="S98" s="1"/>
      <c r="T98" s="1"/>
      <c r="U98" s="1"/>
      <c r="V98" s="1"/>
      <c r="W98" s="1"/>
    </row>
    <row r="99" spans="1:23" ht="14.4" x14ac:dyDescent="0.3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R99" s="1"/>
      <c r="S99" s="1"/>
      <c r="T99" s="1"/>
      <c r="U99" s="1"/>
      <c r="V99" s="1"/>
      <c r="W99" s="1"/>
    </row>
    <row r="100" spans="1:23" ht="14.4" x14ac:dyDescent="0.3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/>
      <c r="T100" s="1"/>
      <c r="U100" s="1"/>
      <c r="V100" s="1"/>
      <c r="W100" s="1"/>
    </row>
    <row r="101" spans="1:23" ht="14.4" x14ac:dyDescent="0.3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1"/>
      <c r="S101" s="1"/>
      <c r="T101" s="1"/>
      <c r="U101" s="1"/>
      <c r="V101" s="1"/>
      <c r="W101" s="1"/>
    </row>
    <row r="102" spans="1:23" ht="14.4" x14ac:dyDescent="0.3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1"/>
      <c r="S102" s="1"/>
      <c r="T102" s="1"/>
      <c r="U102" s="1"/>
      <c r="V102" s="1"/>
      <c r="W102" s="1"/>
    </row>
    <row r="103" spans="1:23" ht="14.4" x14ac:dyDescent="0.3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1"/>
      <c r="S103" s="1"/>
      <c r="T103" s="1"/>
      <c r="U103" s="1"/>
      <c r="V103" s="1"/>
      <c r="W103" s="1"/>
    </row>
    <row r="104" spans="1:23" ht="14.4" x14ac:dyDescent="0.3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1"/>
      <c r="S104" s="1"/>
      <c r="T104" s="1"/>
      <c r="U104" s="1"/>
      <c r="V104" s="1"/>
      <c r="W104" s="1"/>
    </row>
    <row r="105" spans="1:23" ht="14.4" x14ac:dyDescent="0.3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1"/>
      <c r="S105" s="1"/>
      <c r="T105" s="1"/>
      <c r="U105" s="1"/>
      <c r="V105" s="1"/>
      <c r="W105" s="1"/>
    </row>
    <row r="106" spans="1:23" ht="14.4" x14ac:dyDescent="0.3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1"/>
      <c r="S106" s="1"/>
      <c r="T106" s="1"/>
      <c r="U106" s="1"/>
      <c r="V106" s="1"/>
      <c r="W106" s="1"/>
    </row>
    <row r="107" spans="1:23" ht="14.4" x14ac:dyDescent="0.3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R107" s="1"/>
      <c r="S107" s="1"/>
      <c r="T107" s="1"/>
      <c r="U107" s="1"/>
      <c r="V107" s="1"/>
      <c r="W107" s="1"/>
    </row>
    <row r="108" spans="1:23" ht="14.4" x14ac:dyDescent="0.3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R108" s="1"/>
      <c r="S108" s="1"/>
      <c r="T108" s="1"/>
      <c r="U108" s="1"/>
      <c r="V108" s="1"/>
      <c r="W108" s="1"/>
    </row>
    <row r="109" spans="1:23" ht="14.4" x14ac:dyDescent="0.3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1"/>
      <c r="S109" s="1"/>
      <c r="T109" s="1"/>
      <c r="U109" s="1"/>
      <c r="V109" s="1"/>
      <c r="W109" s="1"/>
    </row>
    <row r="110" spans="1:23" ht="14.4" x14ac:dyDescent="0.3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R110" s="1"/>
      <c r="S110" s="1"/>
      <c r="T110" s="1"/>
      <c r="U110" s="1"/>
      <c r="V110" s="1"/>
      <c r="W110" s="1"/>
    </row>
    <row r="111" spans="1:23" ht="14.4" x14ac:dyDescent="0.3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1"/>
      <c r="S111" s="1"/>
      <c r="T111" s="1"/>
      <c r="U111" s="1"/>
      <c r="V111" s="1"/>
      <c r="W111" s="1"/>
    </row>
    <row r="112" spans="1:23" ht="14.4" x14ac:dyDescent="0.3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R112" s="1"/>
      <c r="S112" s="1"/>
      <c r="T112" s="1"/>
      <c r="U112" s="1"/>
      <c r="V112" s="1"/>
      <c r="W112" s="1"/>
    </row>
    <row r="113" spans="1:23" ht="14.4" x14ac:dyDescent="0.3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1"/>
      <c r="S113" s="1"/>
      <c r="T113" s="1"/>
      <c r="U113" s="1"/>
      <c r="V113" s="1"/>
      <c r="W113" s="1"/>
    </row>
    <row r="114" spans="1:23" ht="14.4" x14ac:dyDescent="0.3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R114" s="1"/>
      <c r="S114" s="1"/>
      <c r="T114" s="1"/>
      <c r="U114" s="1"/>
      <c r="V114" s="1"/>
      <c r="W114" s="1"/>
    </row>
    <row r="115" spans="1:23" ht="14.4" x14ac:dyDescent="0.3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R115" s="1"/>
      <c r="S115" s="1"/>
      <c r="T115" s="1"/>
      <c r="U115" s="1"/>
      <c r="V115" s="1"/>
      <c r="W115" s="1"/>
    </row>
    <row r="116" spans="1:23" ht="14.4" x14ac:dyDescent="0.3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R116" s="1"/>
      <c r="S116" s="1"/>
      <c r="T116" s="1"/>
      <c r="U116" s="1"/>
      <c r="V116" s="1"/>
      <c r="W116" s="1"/>
    </row>
    <row r="117" spans="1:23" ht="14.4" x14ac:dyDescent="0.3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1"/>
      <c r="S117" s="1"/>
      <c r="T117" s="1"/>
      <c r="U117" s="1"/>
      <c r="V117" s="1"/>
      <c r="W117" s="1"/>
    </row>
    <row r="118" spans="1:23" ht="14.4" x14ac:dyDescent="0.3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1"/>
      <c r="S118" s="1"/>
      <c r="T118" s="1"/>
      <c r="U118" s="1"/>
      <c r="V118" s="1"/>
      <c r="W118" s="1"/>
    </row>
    <row r="119" spans="1:23" ht="14.4" x14ac:dyDescent="0.3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1"/>
      <c r="S119" s="1"/>
      <c r="T119" s="1"/>
      <c r="U119" s="1"/>
      <c r="V119" s="1"/>
      <c r="W119" s="1"/>
    </row>
    <row r="120" spans="1:23" ht="14.4" x14ac:dyDescent="0.3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R120" s="1"/>
      <c r="S120" s="1"/>
      <c r="T120" s="1"/>
      <c r="U120" s="1"/>
      <c r="V120" s="1"/>
      <c r="W120" s="1"/>
    </row>
    <row r="121" spans="1:23" ht="14.4" x14ac:dyDescent="0.3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R121" s="1"/>
      <c r="S121" s="1"/>
      <c r="T121" s="1"/>
      <c r="U121" s="1"/>
      <c r="V121" s="1"/>
      <c r="W121" s="1"/>
    </row>
    <row r="122" spans="1:23" ht="14.4" x14ac:dyDescent="0.3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R122" s="1"/>
      <c r="S122" s="1"/>
      <c r="T122" s="1"/>
      <c r="U122" s="1"/>
      <c r="V122" s="1"/>
      <c r="W122" s="1"/>
    </row>
    <row r="123" spans="1:23" ht="14.4" x14ac:dyDescent="0.3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R123" s="1"/>
      <c r="S123" s="1"/>
      <c r="T123" s="1"/>
      <c r="U123" s="1"/>
      <c r="V123" s="1"/>
      <c r="W123" s="1"/>
    </row>
    <row r="124" spans="1:23" ht="14.4" x14ac:dyDescent="0.3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R124" s="1"/>
      <c r="S124" s="1"/>
      <c r="T124" s="1"/>
      <c r="U124" s="1"/>
      <c r="V124" s="1"/>
      <c r="W124" s="1"/>
    </row>
    <row r="125" spans="1:23" ht="14.4" x14ac:dyDescent="0.3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R125" s="1"/>
      <c r="S125" s="1"/>
      <c r="T125" s="1"/>
      <c r="U125" s="1"/>
      <c r="V125" s="1"/>
      <c r="W125" s="1"/>
    </row>
    <row r="126" spans="1:23" ht="14.4" x14ac:dyDescent="0.3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R126" s="1"/>
      <c r="S126" s="1"/>
      <c r="T126" s="1"/>
      <c r="U126" s="1"/>
      <c r="V126" s="1"/>
      <c r="W126" s="1"/>
    </row>
    <row r="127" spans="1:23" ht="14.4" x14ac:dyDescent="0.3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R127" s="1"/>
      <c r="S127" s="1"/>
      <c r="T127" s="1"/>
      <c r="U127" s="1"/>
      <c r="V127" s="1"/>
      <c r="W127" s="1"/>
    </row>
    <row r="128" spans="1:23" ht="14.4" x14ac:dyDescent="0.3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R128" s="1"/>
      <c r="S128" s="1"/>
      <c r="T128" s="1"/>
      <c r="U128" s="1"/>
      <c r="V128" s="1"/>
      <c r="W128" s="1"/>
    </row>
    <row r="129" spans="1:23" ht="14.4" x14ac:dyDescent="0.3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R129" s="1"/>
      <c r="S129" s="1"/>
      <c r="T129" s="1"/>
      <c r="U129" s="1"/>
      <c r="V129" s="1"/>
      <c r="W129" s="1"/>
    </row>
    <row r="130" spans="1:23" ht="14.4" x14ac:dyDescent="0.3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R130" s="1"/>
      <c r="S130" s="1"/>
      <c r="T130" s="1"/>
      <c r="U130" s="1"/>
      <c r="V130" s="1"/>
      <c r="W130" s="1"/>
    </row>
    <row r="131" spans="1:23" ht="14.4" x14ac:dyDescent="0.3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R131" s="1"/>
      <c r="S131" s="1"/>
      <c r="T131" s="1"/>
      <c r="U131" s="1"/>
      <c r="V131" s="1"/>
      <c r="W131" s="1"/>
    </row>
    <row r="132" spans="1:23" ht="14.4" x14ac:dyDescent="0.3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1"/>
      <c r="S132" s="1"/>
      <c r="T132" s="1"/>
      <c r="U132" s="1"/>
      <c r="V132" s="1"/>
      <c r="W132" s="1"/>
    </row>
    <row r="133" spans="1:23" ht="14.4" x14ac:dyDescent="0.3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R133" s="1"/>
      <c r="S133" s="1"/>
      <c r="T133" s="1"/>
      <c r="U133" s="1"/>
      <c r="V133" s="1"/>
      <c r="W133" s="1"/>
    </row>
    <row r="134" spans="1:23" ht="14.4" x14ac:dyDescent="0.3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R134" s="1"/>
      <c r="S134" s="1"/>
      <c r="T134" s="1"/>
      <c r="U134" s="1"/>
      <c r="V134" s="1"/>
      <c r="W134" s="1"/>
    </row>
    <row r="135" spans="1:23" ht="14.4" x14ac:dyDescent="0.3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R135" s="1"/>
      <c r="S135" s="1"/>
      <c r="T135" s="1"/>
      <c r="U135" s="1"/>
      <c r="V135" s="1"/>
      <c r="W135" s="1"/>
    </row>
    <row r="136" spans="1:23" ht="14.4" x14ac:dyDescent="0.3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R136" s="1"/>
      <c r="S136" s="1"/>
      <c r="T136" s="1"/>
      <c r="U136" s="1"/>
      <c r="V136" s="1"/>
      <c r="W136" s="1"/>
    </row>
    <row r="137" spans="1:23" ht="14.4" x14ac:dyDescent="0.3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R137" s="1"/>
      <c r="S137" s="1"/>
      <c r="T137" s="1"/>
      <c r="U137" s="1"/>
      <c r="V137" s="1"/>
      <c r="W137" s="1"/>
    </row>
    <row r="138" spans="1:23" ht="14.4" x14ac:dyDescent="0.3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R138" s="1"/>
      <c r="S138" s="1"/>
      <c r="T138" s="1"/>
      <c r="U138" s="1"/>
      <c r="V138" s="1"/>
      <c r="W138" s="1"/>
    </row>
    <row r="139" spans="1:23" ht="14.4" x14ac:dyDescent="0.3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R139" s="1"/>
      <c r="S139" s="1"/>
      <c r="T139" s="1"/>
      <c r="U139" s="1"/>
      <c r="V139" s="1"/>
      <c r="W139" s="1"/>
    </row>
    <row r="140" spans="1:23" ht="14.4" x14ac:dyDescent="0.3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R140" s="1"/>
      <c r="S140" s="1"/>
      <c r="T140" s="1"/>
      <c r="U140" s="1"/>
      <c r="V140" s="1"/>
      <c r="W140" s="1"/>
    </row>
    <row r="141" spans="1:23" ht="14.4" x14ac:dyDescent="0.3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R141" s="1"/>
      <c r="S141" s="1"/>
      <c r="T141" s="1"/>
      <c r="U141" s="1"/>
      <c r="V141" s="1"/>
      <c r="W141" s="1"/>
    </row>
    <row r="142" spans="1:23" ht="14.4" x14ac:dyDescent="0.3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R142" s="1"/>
      <c r="S142" s="1"/>
      <c r="T142" s="1"/>
      <c r="U142" s="1"/>
      <c r="V142" s="1"/>
      <c r="W142" s="1"/>
    </row>
    <row r="143" spans="1:23" ht="14.4" x14ac:dyDescent="0.3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R143" s="1"/>
      <c r="S143" s="1"/>
      <c r="T143" s="1"/>
      <c r="U143" s="1"/>
      <c r="V143" s="1"/>
      <c r="W143" s="1"/>
    </row>
    <row r="144" spans="1:23" ht="14.4" x14ac:dyDescent="0.3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R144" s="1"/>
      <c r="S144" s="1"/>
      <c r="T144" s="1"/>
      <c r="U144" s="1"/>
      <c r="V144" s="1"/>
      <c r="W144" s="1"/>
    </row>
    <row r="145" spans="1:23" ht="14.4" x14ac:dyDescent="0.3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1"/>
      <c r="S145" s="1"/>
      <c r="T145" s="1"/>
      <c r="U145" s="1"/>
      <c r="V145" s="1"/>
      <c r="W145" s="1"/>
    </row>
    <row r="146" spans="1:23" ht="14.4" x14ac:dyDescent="0.3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R146" s="1"/>
      <c r="S146" s="1"/>
      <c r="T146" s="1"/>
      <c r="U146" s="1"/>
      <c r="V146" s="1"/>
      <c r="W146" s="1"/>
    </row>
    <row r="147" spans="1:23" ht="14.4" x14ac:dyDescent="0.3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1"/>
      <c r="S147" s="1"/>
      <c r="T147" s="1"/>
      <c r="U147" s="1"/>
      <c r="V147" s="1"/>
      <c r="W147" s="1"/>
    </row>
    <row r="148" spans="1:23" ht="14.4" x14ac:dyDescent="0.3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R148" s="1"/>
      <c r="S148" s="1"/>
      <c r="T148" s="1"/>
      <c r="U148" s="1"/>
      <c r="V148" s="1"/>
      <c r="W148" s="1"/>
    </row>
    <row r="149" spans="1:23" ht="14.4" x14ac:dyDescent="0.3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R149" s="1"/>
      <c r="S149" s="1"/>
      <c r="T149" s="1"/>
      <c r="U149" s="1"/>
      <c r="V149" s="1"/>
      <c r="W149" s="1"/>
    </row>
    <row r="150" spans="1:23" ht="14.4" x14ac:dyDescent="0.3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R150" s="1"/>
      <c r="S150" s="1"/>
      <c r="T150" s="1"/>
      <c r="U150" s="1"/>
      <c r="V150" s="1"/>
      <c r="W150" s="1"/>
    </row>
    <row r="151" spans="1:23" ht="14.4" x14ac:dyDescent="0.3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R151" s="1"/>
      <c r="S151" s="1"/>
      <c r="T151" s="1"/>
      <c r="U151" s="1"/>
      <c r="V151" s="1"/>
      <c r="W151" s="1"/>
    </row>
    <row r="152" spans="1:23" ht="14.4" x14ac:dyDescent="0.3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R152" s="1"/>
      <c r="S152" s="1"/>
      <c r="T152" s="1"/>
      <c r="U152" s="1"/>
      <c r="V152" s="1"/>
      <c r="W152" s="1"/>
    </row>
    <row r="153" spans="1:23" ht="14.4" x14ac:dyDescent="0.3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1"/>
      <c r="S153" s="1"/>
      <c r="T153" s="1"/>
      <c r="U153" s="1"/>
      <c r="V153" s="1"/>
      <c r="W153" s="1"/>
    </row>
    <row r="154" spans="1:23" ht="14.4" x14ac:dyDescent="0.3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R154" s="1"/>
      <c r="S154" s="1"/>
      <c r="T154" s="1"/>
      <c r="U154" s="1"/>
      <c r="V154" s="1"/>
      <c r="W154" s="1"/>
    </row>
    <row r="155" spans="1:23" ht="14.4" x14ac:dyDescent="0.3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R155" s="1"/>
      <c r="S155" s="1"/>
      <c r="T155" s="1"/>
      <c r="U155" s="1"/>
      <c r="V155" s="1"/>
      <c r="W155" s="1"/>
    </row>
    <row r="156" spans="1:23" ht="14.4" x14ac:dyDescent="0.3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1"/>
      <c r="S156" s="1"/>
      <c r="T156" s="1"/>
      <c r="U156" s="1"/>
      <c r="V156" s="1"/>
      <c r="W156" s="1"/>
    </row>
    <row r="157" spans="1:23" ht="14.4" x14ac:dyDescent="0.3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R157" s="1"/>
      <c r="S157" s="1"/>
      <c r="T157" s="1"/>
      <c r="U157" s="1"/>
      <c r="V157" s="1"/>
      <c r="W157" s="1"/>
    </row>
    <row r="158" spans="1:23" ht="14.4" x14ac:dyDescent="0.3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R158" s="1"/>
      <c r="S158" s="1"/>
      <c r="T158" s="1"/>
      <c r="U158" s="1"/>
      <c r="V158" s="1"/>
      <c r="W158" s="1"/>
    </row>
    <row r="159" spans="1:23" ht="14.4" x14ac:dyDescent="0.3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R159" s="1"/>
      <c r="S159" s="1"/>
      <c r="T159" s="1"/>
      <c r="U159" s="1"/>
      <c r="V159" s="1"/>
      <c r="W159" s="1"/>
    </row>
    <row r="160" spans="1:23" ht="14.4" x14ac:dyDescent="0.3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R160" s="1"/>
      <c r="S160" s="1"/>
      <c r="T160" s="1"/>
      <c r="U160" s="1"/>
      <c r="V160" s="1"/>
      <c r="W160" s="1"/>
    </row>
    <row r="161" spans="1:23" ht="14.4" x14ac:dyDescent="0.3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R161" s="1"/>
      <c r="S161" s="1"/>
      <c r="T161" s="1"/>
      <c r="U161" s="1"/>
      <c r="V161" s="1"/>
      <c r="W161" s="1"/>
    </row>
    <row r="162" spans="1:23" ht="14.4" x14ac:dyDescent="0.3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R162" s="1"/>
      <c r="S162" s="1"/>
      <c r="T162" s="1"/>
      <c r="U162" s="1"/>
      <c r="V162" s="1"/>
      <c r="W162" s="1"/>
    </row>
    <row r="163" spans="1:23" ht="14.4" x14ac:dyDescent="0.3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R163" s="1"/>
      <c r="S163" s="1"/>
      <c r="T163" s="1"/>
      <c r="U163" s="1"/>
      <c r="V163" s="1"/>
      <c r="W163" s="1"/>
    </row>
    <row r="164" spans="1:23" ht="14.4" x14ac:dyDescent="0.3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R164" s="1"/>
      <c r="S164" s="1"/>
      <c r="T164" s="1"/>
      <c r="U164" s="1"/>
      <c r="V164" s="1"/>
      <c r="W164" s="1"/>
    </row>
    <row r="165" spans="1:23" ht="14.4" x14ac:dyDescent="0.3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R165" s="1"/>
      <c r="S165" s="1"/>
      <c r="T165" s="1"/>
      <c r="U165" s="1"/>
      <c r="V165" s="1"/>
      <c r="W165" s="1"/>
    </row>
    <row r="166" spans="1:23" ht="14.4" x14ac:dyDescent="0.3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R166" s="1"/>
      <c r="S166" s="1"/>
      <c r="T166" s="1"/>
      <c r="U166" s="1"/>
      <c r="V166" s="1"/>
      <c r="W166" s="1"/>
    </row>
    <row r="167" spans="1:23" ht="14.4" x14ac:dyDescent="0.3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R167" s="1"/>
      <c r="S167" s="1"/>
      <c r="T167" s="1"/>
      <c r="U167" s="1"/>
      <c r="V167" s="1"/>
      <c r="W167" s="1"/>
    </row>
    <row r="168" spans="1:23" ht="14.4" x14ac:dyDescent="0.3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R168" s="1"/>
      <c r="S168" s="1"/>
      <c r="T168" s="1"/>
      <c r="U168" s="1"/>
      <c r="V168" s="1"/>
      <c r="W168" s="1"/>
    </row>
    <row r="169" spans="1:23" ht="14.4" x14ac:dyDescent="0.3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R169" s="1"/>
      <c r="S169" s="1"/>
      <c r="T169" s="1"/>
      <c r="U169" s="1"/>
      <c r="V169" s="1"/>
      <c r="W169" s="1"/>
    </row>
    <row r="170" spans="1:23" ht="14.4" x14ac:dyDescent="0.3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1"/>
      <c r="S170" s="1"/>
      <c r="T170" s="1"/>
      <c r="U170" s="1"/>
      <c r="V170" s="1"/>
      <c r="W170" s="1"/>
    </row>
    <row r="171" spans="1:23" ht="14.4" x14ac:dyDescent="0.3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R171" s="1"/>
      <c r="S171" s="1"/>
      <c r="T171" s="1"/>
      <c r="U171" s="1"/>
      <c r="V171" s="1"/>
      <c r="W171" s="1"/>
    </row>
    <row r="172" spans="1:23" ht="14.4" x14ac:dyDescent="0.3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R172" s="1"/>
      <c r="S172" s="1"/>
      <c r="T172" s="1"/>
      <c r="U172" s="1"/>
      <c r="V172" s="1"/>
      <c r="W172" s="1"/>
    </row>
    <row r="173" spans="1:23" ht="14.4" x14ac:dyDescent="0.3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R173" s="1"/>
      <c r="S173" s="1"/>
      <c r="T173" s="1"/>
      <c r="U173" s="1"/>
      <c r="V173" s="1"/>
      <c r="W173" s="1"/>
    </row>
    <row r="174" spans="1:23" ht="14.4" x14ac:dyDescent="0.3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R174" s="1"/>
      <c r="S174" s="1"/>
      <c r="T174" s="1"/>
      <c r="U174" s="1"/>
      <c r="V174" s="1"/>
      <c r="W174" s="1"/>
    </row>
    <row r="175" spans="1:23" ht="14.4" x14ac:dyDescent="0.3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R175" s="1"/>
      <c r="S175" s="1"/>
      <c r="T175" s="1"/>
      <c r="U175" s="1"/>
      <c r="V175" s="1"/>
      <c r="W175" s="1"/>
    </row>
    <row r="176" spans="1:23" ht="14.4" x14ac:dyDescent="0.3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1"/>
      <c r="S176" s="1"/>
      <c r="T176" s="1"/>
      <c r="U176" s="1"/>
      <c r="V176" s="1"/>
      <c r="W176" s="1"/>
    </row>
    <row r="177" spans="1:23" ht="14.4" x14ac:dyDescent="0.3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R177" s="1"/>
      <c r="S177" s="1"/>
      <c r="T177" s="1"/>
      <c r="U177" s="1"/>
      <c r="V177" s="1"/>
      <c r="W177" s="1"/>
    </row>
    <row r="178" spans="1:23" ht="14.4" x14ac:dyDescent="0.3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R178" s="1"/>
      <c r="S178" s="1"/>
      <c r="T178" s="1"/>
      <c r="U178" s="1"/>
      <c r="V178" s="1"/>
      <c r="W178" s="1"/>
    </row>
    <row r="179" spans="1:23" ht="14.4" x14ac:dyDescent="0.3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R179" s="1"/>
      <c r="S179" s="1"/>
      <c r="T179" s="1"/>
      <c r="U179" s="1"/>
      <c r="V179" s="1"/>
      <c r="W179" s="1"/>
    </row>
    <row r="180" spans="1:23" ht="14.4" x14ac:dyDescent="0.3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R180" s="1"/>
      <c r="S180" s="1"/>
      <c r="T180" s="1"/>
      <c r="U180" s="1"/>
      <c r="V180" s="1"/>
      <c r="W180" s="1"/>
    </row>
    <row r="181" spans="1:23" ht="14.4" x14ac:dyDescent="0.3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R181" s="1"/>
      <c r="S181" s="1"/>
      <c r="T181" s="1"/>
      <c r="U181" s="1"/>
      <c r="V181" s="1"/>
      <c r="W181" s="1"/>
    </row>
    <row r="182" spans="1:23" ht="14.4" x14ac:dyDescent="0.3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R182" s="1"/>
      <c r="S182" s="1"/>
      <c r="T182" s="1"/>
      <c r="U182" s="1"/>
      <c r="V182" s="1"/>
      <c r="W182" s="1"/>
    </row>
    <row r="183" spans="1:23" ht="14.4" x14ac:dyDescent="0.3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1"/>
      <c r="S183" s="1"/>
      <c r="T183" s="1"/>
      <c r="U183" s="1"/>
      <c r="V183" s="1"/>
      <c r="W183" s="1"/>
    </row>
    <row r="184" spans="1:23" ht="14.4" x14ac:dyDescent="0.3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R184" s="1"/>
      <c r="S184" s="1"/>
      <c r="T184" s="1"/>
      <c r="U184" s="1"/>
      <c r="V184" s="1"/>
      <c r="W184" s="1"/>
    </row>
    <row r="185" spans="1:23" ht="14.4" x14ac:dyDescent="0.3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R185" s="1"/>
      <c r="S185" s="1"/>
      <c r="T185" s="1"/>
      <c r="U185" s="1"/>
      <c r="V185" s="1"/>
      <c r="W185" s="1"/>
    </row>
    <row r="186" spans="1:23" ht="14.4" x14ac:dyDescent="0.3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R186" s="1"/>
      <c r="S186" s="1"/>
      <c r="T186" s="1"/>
      <c r="U186" s="1"/>
      <c r="V186" s="1"/>
      <c r="W186" s="1"/>
    </row>
    <row r="187" spans="1:23" ht="14.4" x14ac:dyDescent="0.3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R187" s="1"/>
      <c r="S187" s="1"/>
      <c r="T187" s="1"/>
      <c r="U187" s="1"/>
      <c r="V187" s="1"/>
      <c r="W187" s="1"/>
    </row>
    <row r="188" spans="1:23" ht="14.4" x14ac:dyDescent="0.3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R188" s="1"/>
      <c r="S188" s="1"/>
      <c r="T188" s="1"/>
      <c r="U188" s="1"/>
      <c r="V188" s="1"/>
      <c r="W188" s="1"/>
    </row>
    <row r="189" spans="1:23" ht="14.4" x14ac:dyDescent="0.3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R189" s="1"/>
      <c r="S189" s="1"/>
      <c r="T189" s="1"/>
      <c r="U189" s="1"/>
      <c r="V189" s="1"/>
      <c r="W189" s="1"/>
    </row>
    <row r="190" spans="1:23" ht="14.4" x14ac:dyDescent="0.3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1"/>
      <c r="S190" s="1"/>
      <c r="T190" s="1"/>
      <c r="U190" s="1"/>
      <c r="V190" s="1"/>
      <c r="W190" s="1"/>
    </row>
    <row r="191" spans="1:23" ht="14.4" x14ac:dyDescent="0.3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1"/>
      <c r="S191" s="1"/>
      <c r="T191" s="1"/>
      <c r="U191" s="1"/>
      <c r="V191" s="1"/>
      <c r="W191" s="1"/>
    </row>
    <row r="192" spans="1:23" ht="14.4" x14ac:dyDescent="0.3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1"/>
      <c r="S192" s="1"/>
      <c r="T192" s="1"/>
      <c r="U192" s="1"/>
      <c r="V192" s="1"/>
      <c r="W192" s="1"/>
    </row>
    <row r="193" spans="1:23" ht="14.4" x14ac:dyDescent="0.3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1"/>
      <c r="S193" s="1"/>
      <c r="T193" s="1"/>
      <c r="U193" s="1"/>
      <c r="V193" s="1"/>
      <c r="W193" s="1"/>
    </row>
    <row r="194" spans="1:23" ht="14.4" x14ac:dyDescent="0.3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1"/>
      <c r="S194" s="1"/>
      <c r="T194" s="1"/>
      <c r="U194" s="1"/>
      <c r="V194" s="1"/>
      <c r="W194" s="1"/>
    </row>
    <row r="195" spans="1:23" ht="14.4" x14ac:dyDescent="0.3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1"/>
      <c r="S195" s="1"/>
      <c r="T195" s="1"/>
      <c r="U195" s="1"/>
      <c r="V195" s="1"/>
      <c r="W195" s="1"/>
    </row>
    <row r="196" spans="1:23" ht="14.4" x14ac:dyDescent="0.3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1"/>
      <c r="S196" s="1"/>
      <c r="T196" s="1"/>
      <c r="U196" s="1"/>
      <c r="V196" s="1"/>
      <c r="W196" s="1"/>
    </row>
    <row r="197" spans="1:23" ht="14.4" x14ac:dyDescent="0.3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1"/>
      <c r="S197" s="1"/>
      <c r="T197" s="1"/>
      <c r="U197" s="1"/>
      <c r="V197" s="1"/>
      <c r="W197" s="1"/>
    </row>
    <row r="198" spans="1:23" ht="14.4" x14ac:dyDescent="0.3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</row>
    <row r="199" spans="1:23" ht="14.4" x14ac:dyDescent="0.3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</row>
    <row r="200" spans="1:23" ht="14.4" x14ac:dyDescent="0.3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"/>
      <c r="S200" s="1"/>
      <c r="T200" s="1"/>
      <c r="U200" s="1"/>
      <c r="V200" s="1"/>
      <c r="W200" s="1"/>
    </row>
    <row r="201" spans="1:23" ht="14.4" x14ac:dyDescent="0.3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R201" s="1"/>
      <c r="S201" s="1"/>
      <c r="T201" s="1"/>
      <c r="U201" s="1"/>
      <c r="V201" s="1"/>
      <c r="W201" s="1"/>
    </row>
    <row r="202" spans="1:23" ht="14.4" x14ac:dyDescent="0.3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R202" s="1"/>
      <c r="S202" s="1"/>
      <c r="T202" s="1"/>
      <c r="U202" s="1"/>
      <c r="V202" s="1"/>
      <c r="W202" s="1"/>
    </row>
    <row r="203" spans="1:23" ht="14.4" x14ac:dyDescent="0.3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R203" s="1"/>
      <c r="S203" s="1"/>
      <c r="T203" s="1"/>
      <c r="U203" s="1"/>
      <c r="V203" s="1"/>
      <c r="W203" s="1"/>
    </row>
    <row r="204" spans="1:23" ht="14.4" x14ac:dyDescent="0.3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R204" s="1"/>
      <c r="S204" s="1"/>
      <c r="T204" s="1"/>
      <c r="U204" s="1"/>
      <c r="V204" s="1"/>
      <c r="W204" s="1"/>
    </row>
    <row r="205" spans="1:23" ht="14.4" x14ac:dyDescent="0.3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R205" s="1"/>
      <c r="S205" s="1"/>
      <c r="T205" s="1"/>
      <c r="U205" s="1"/>
      <c r="V205" s="1"/>
      <c r="W205" s="1"/>
    </row>
    <row r="206" spans="1:23" ht="14.4" x14ac:dyDescent="0.3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R206" s="1"/>
      <c r="S206" s="1"/>
      <c r="T206" s="1"/>
      <c r="U206" s="1"/>
      <c r="V206" s="1"/>
      <c r="W206" s="1"/>
    </row>
    <row r="207" spans="1:23" ht="14.4" x14ac:dyDescent="0.3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R207" s="1"/>
      <c r="S207" s="1"/>
      <c r="T207" s="1"/>
      <c r="U207" s="1"/>
      <c r="V207" s="1"/>
      <c r="W207" s="1"/>
    </row>
    <row r="208" spans="1:23" ht="14.4" x14ac:dyDescent="0.3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R208" s="1"/>
      <c r="S208" s="1"/>
      <c r="T208" s="1"/>
      <c r="U208" s="1"/>
      <c r="V208" s="1"/>
      <c r="W208" s="1"/>
    </row>
    <row r="209" spans="1:23" ht="14.4" x14ac:dyDescent="0.3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R209" s="1"/>
      <c r="S209" s="1"/>
      <c r="T209" s="1"/>
      <c r="U209" s="1"/>
      <c r="V209" s="1"/>
      <c r="W209" s="1"/>
    </row>
    <row r="210" spans="1:23" ht="14.4" x14ac:dyDescent="0.3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R210" s="1"/>
      <c r="S210" s="1"/>
      <c r="T210" s="1"/>
      <c r="U210" s="1"/>
      <c r="V210" s="1"/>
      <c r="W210" s="1"/>
    </row>
    <row r="211" spans="1:23" ht="14.4" x14ac:dyDescent="0.3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R211" s="1"/>
      <c r="S211" s="1"/>
      <c r="T211" s="1"/>
      <c r="U211" s="1"/>
      <c r="V211" s="1"/>
      <c r="W211" s="1"/>
    </row>
    <row r="212" spans="1:23" ht="14.4" x14ac:dyDescent="0.3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R212" s="1"/>
      <c r="S212" s="1"/>
      <c r="T212" s="1"/>
      <c r="U212" s="1"/>
      <c r="V212" s="1"/>
      <c r="W212" s="1"/>
    </row>
    <row r="213" spans="1:23" ht="14.4" x14ac:dyDescent="0.3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R213" s="1"/>
      <c r="S213" s="1"/>
      <c r="T213" s="1"/>
      <c r="U213" s="1"/>
      <c r="V213" s="1"/>
      <c r="W213" s="1"/>
    </row>
    <row r="214" spans="1:23" ht="14.4" x14ac:dyDescent="0.3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1"/>
      <c r="S214" s="1"/>
      <c r="T214" s="1"/>
      <c r="U214" s="1"/>
      <c r="V214" s="1"/>
      <c r="W214" s="1"/>
    </row>
    <row r="215" spans="1:23" ht="14.4" x14ac:dyDescent="0.3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R215" s="1"/>
      <c r="S215" s="1"/>
      <c r="T215" s="1"/>
      <c r="U215" s="1"/>
      <c r="V215" s="1"/>
      <c r="W215" s="1"/>
    </row>
    <row r="216" spans="1:23" ht="14.4" x14ac:dyDescent="0.3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R216" s="1"/>
      <c r="S216" s="1"/>
      <c r="T216" s="1"/>
      <c r="U216" s="1"/>
      <c r="V216" s="1"/>
      <c r="W216" s="1"/>
    </row>
    <row r="217" spans="1:23" ht="14.4" x14ac:dyDescent="0.3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R217" s="1"/>
      <c r="S217" s="1"/>
      <c r="T217" s="1"/>
      <c r="U217" s="1"/>
      <c r="V217" s="1"/>
      <c r="W217" s="1"/>
    </row>
    <row r="218" spans="1:23" ht="14.4" x14ac:dyDescent="0.3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R218" s="1"/>
      <c r="S218" s="1"/>
      <c r="T218" s="1"/>
      <c r="U218" s="1"/>
      <c r="V218" s="1"/>
      <c r="W218" s="1"/>
    </row>
    <row r="219" spans="1:23" ht="14.4" x14ac:dyDescent="0.3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R219" s="1"/>
      <c r="S219" s="1"/>
      <c r="T219" s="1"/>
      <c r="U219" s="1"/>
      <c r="V219" s="1"/>
      <c r="W219" s="1"/>
    </row>
    <row r="220" spans="1:23" ht="14.4" x14ac:dyDescent="0.3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R220" s="1"/>
      <c r="S220" s="1"/>
      <c r="T220" s="1"/>
      <c r="U220" s="1"/>
      <c r="V220" s="1"/>
      <c r="W220" s="1"/>
    </row>
    <row r="221" spans="1:23" ht="14.4" x14ac:dyDescent="0.3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R221" s="1"/>
      <c r="S221" s="1"/>
      <c r="T221" s="1"/>
      <c r="U221" s="1"/>
      <c r="V221" s="1"/>
      <c r="W221" s="1"/>
    </row>
    <row r="222" spans="1:23" ht="14.4" x14ac:dyDescent="0.3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R222" s="1"/>
      <c r="S222" s="1"/>
      <c r="T222" s="1"/>
      <c r="U222" s="1"/>
      <c r="V222" s="1"/>
      <c r="W222" s="1"/>
    </row>
    <row r="223" spans="1:23" ht="14.4" x14ac:dyDescent="0.3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R223" s="1"/>
      <c r="S223" s="1"/>
      <c r="T223" s="1"/>
      <c r="U223" s="1"/>
      <c r="V223" s="1"/>
      <c r="W223" s="1"/>
    </row>
    <row r="224" spans="1:23" ht="14.4" x14ac:dyDescent="0.3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R224" s="1"/>
      <c r="S224" s="1"/>
      <c r="T224" s="1"/>
      <c r="U224" s="1"/>
      <c r="V224" s="1"/>
      <c r="W224" s="1"/>
    </row>
    <row r="225" spans="1:23" ht="14.4" x14ac:dyDescent="0.3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R225" s="1"/>
      <c r="S225" s="1"/>
      <c r="T225" s="1"/>
      <c r="U225" s="1"/>
      <c r="V225" s="1"/>
      <c r="W225" s="1"/>
    </row>
    <row r="226" spans="1:23" ht="14.4" x14ac:dyDescent="0.3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R226" s="1"/>
      <c r="S226" s="1"/>
      <c r="T226" s="1"/>
      <c r="U226" s="1"/>
      <c r="V226" s="1"/>
      <c r="W226" s="1"/>
    </row>
    <row r="227" spans="1:23" ht="14.4" x14ac:dyDescent="0.3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R227" s="1"/>
      <c r="S227" s="1"/>
      <c r="T227" s="1"/>
      <c r="U227" s="1"/>
      <c r="V227" s="1"/>
      <c r="W227" s="1"/>
    </row>
    <row r="228" spans="1:23" ht="14.4" x14ac:dyDescent="0.3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R228" s="1"/>
      <c r="S228" s="1"/>
      <c r="T228" s="1"/>
      <c r="U228" s="1"/>
      <c r="V228" s="1"/>
      <c r="W228" s="1"/>
    </row>
    <row r="229" spans="1:23" ht="14.4" x14ac:dyDescent="0.3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1"/>
      <c r="S229" s="1"/>
      <c r="T229" s="1"/>
      <c r="U229" s="1"/>
      <c r="V229" s="1"/>
      <c r="W229" s="1"/>
    </row>
    <row r="230" spans="1:23" ht="14.4" x14ac:dyDescent="0.3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R230" s="1"/>
      <c r="S230" s="1"/>
      <c r="T230" s="1"/>
      <c r="U230" s="1"/>
      <c r="V230" s="1"/>
      <c r="W230" s="1"/>
    </row>
    <row r="231" spans="1:23" ht="14.4" x14ac:dyDescent="0.3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R231" s="1"/>
      <c r="S231" s="1"/>
      <c r="T231" s="1"/>
      <c r="U231" s="1"/>
      <c r="V231" s="1"/>
      <c r="W231" s="1"/>
    </row>
    <row r="232" spans="1:23" ht="14.4" x14ac:dyDescent="0.3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R232" s="1"/>
      <c r="S232" s="1"/>
      <c r="T232" s="1"/>
      <c r="U232" s="1"/>
      <c r="V232" s="1"/>
      <c r="W232" s="1"/>
    </row>
    <row r="233" spans="1:23" ht="14.4" x14ac:dyDescent="0.3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R233" s="1"/>
      <c r="S233" s="1"/>
      <c r="T233" s="1"/>
      <c r="U233" s="1"/>
      <c r="V233" s="1"/>
      <c r="W233" s="1"/>
    </row>
    <row r="234" spans="1:23" ht="14.4" x14ac:dyDescent="0.3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R234" s="1"/>
      <c r="S234" s="1"/>
      <c r="T234" s="1"/>
      <c r="U234" s="1"/>
      <c r="V234" s="1"/>
      <c r="W234" s="1"/>
    </row>
    <row r="235" spans="1:23" ht="14.4" x14ac:dyDescent="0.3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R235" s="1"/>
      <c r="S235" s="1"/>
      <c r="T235" s="1"/>
      <c r="U235" s="1"/>
      <c r="V235" s="1"/>
      <c r="W235" s="1"/>
    </row>
    <row r="236" spans="1:23" ht="14.4" x14ac:dyDescent="0.3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R236" s="1"/>
      <c r="S236" s="1"/>
      <c r="T236" s="1"/>
      <c r="U236" s="1"/>
      <c r="V236" s="1"/>
      <c r="W236" s="1"/>
    </row>
    <row r="237" spans="1:23" ht="14.4" x14ac:dyDescent="0.3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R237" s="1"/>
      <c r="S237" s="1"/>
      <c r="T237" s="1"/>
      <c r="U237" s="1"/>
      <c r="V237" s="1"/>
      <c r="W237" s="1"/>
    </row>
    <row r="238" spans="1:23" ht="14.4" x14ac:dyDescent="0.3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R238" s="1"/>
      <c r="S238" s="1"/>
      <c r="T238" s="1"/>
      <c r="U238" s="1"/>
      <c r="V238" s="1"/>
      <c r="W238" s="1"/>
    </row>
    <row r="239" spans="1:23" ht="14.4" x14ac:dyDescent="0.3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R239" s="1"/>
      <c r="S239" s="1"/>
      <c r="T239" s="1"/>
      <c r="U239" s="1"/>
      <c r="V239" s="1"/>
      <c r="W239" s="1"/>
    </row>
    <row r="240" spans="1:23" ht="14.4" x14ac:dyDescent="0.3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R240" s="1"/>
      <c r="S240" s="1"/>
      <c r="T240" s="1"/>
      <c r="U240" s="1"/>
      <c r="V240" s="1"/>
      <c r="W240" s="1"/>
    </row>
    <row r="241" spans="1:23" ht="14.4" x14ac:dyDescent="0.3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R241" s="1"/>
      <c r="S241" s="1"/>
      <c r="T241" s="1"/>
      <c r="U241" s="1"/>
      <c r="V241" s="1"/>
      <c r="W241" s="1"/>
    </row>
    <row r="242" spans="1:23" ht="14.4" x14ac:dyDescent="0.3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R242" s="1"/>
      <c r="S242" s="1"/>
      <c r="T242" s="1"/>
      <c r="U242" s="1"/>
      <c r="V242" s="1"/>
      <c r="W242" s="1"/>
    </row>
    <row r="243" spans="1:23" ht="14.4" x14ac:dyDescent="0.3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R243" s="1"/>
      <c r="S243" s="1"/>
      <c r="T243" s="1"/>
      <c r="U243" s="1"/>
      <c r="V243" s="1"/>
      <c r="W243" s="1"/>
    </row>
    <row r="244" spans="1:23" ht="14.4" x14ac:dyDescent="0.3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R244" s="1"/>
      <c r="S244" s="1"/>
      <c r="T244" s="1"/>
      <c r="U244" s="1"/>
      <c r="V244" s="1"/>
      <c r="W244" s="1"/>
    </row>
    <row r="245" spans="1:23" ht="14.4" x14ac:dyDescent="0.3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R245" s="1"/>
      <c r="S245" s="1"/>
      <c r="T245" s="1"/>
      <c r="U245" s="1"/>
      <c r="V245" s="1"/>
      <c r="W245" s="1"/>
    </row>
    <row r="246" spans="1:23" ht="14.4" x14ac:dyDescent="0.3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R246" s="1"/>
      <c r="S246" s="1"/>
      <c r="T246" s="1"/>
      <c r="U246" s="1"/>
      <c r="V246" s="1"/>
      <c r="W246" s="1"/>
    </row>
    <row r="247" spans="1:23" ht="14.4" x14ac:dyDescent="0.3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R247" s="1"/>
      <c r="S247" s="1"/>
      <c r="T247" s="1"/>
      <c r="U247" s="1"/>
      <c r="V247" s="1"/>
      <c r="W247" s="1"/>
    </row>
    <row r="248" spans="1:23" ht="14.4" x14ac:dyDescent="0.3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R248" s="1"/>
      <c r="S248" s="1"/>
      <c r="T248" s="1"/>
      <c r="U248" s="1"/>
      <c r="V248" s="1"/>
      <c r="W248" s="1"/>
    </row>
    <row r="249" spans="1:23" ht="14.4" x14ac:dyDescent="0.3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R249" s="1"/>
      <c r="S249" s="1"/>
      <c r="T249" s="1"/>
      <c r="U249" s="1"/>
      <c r="V249" s="1"/>
      <c r="W249" s="1"/>
    </row>
    <row r="250" spans="1:23" ht="14.4" x14ac:dyDescent="0.3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R250" s="1"/>
      <c r="S250" s="1"/>
      <c r="T250" s="1"/>
      <c r="U250" s="1"/>
      <c r="V250" s="1"/>
      <c r="W250" s="1"/>
    </row>
    <row r="251" spans="1:23" ht="14.4" x14ac:dyDescent="0.3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R251" s="1"/>
      <c r="S251" s="1"/>
      <c r="T251" s="1"/>
      <c r="U251" s="1"/>
      <c r="V251" s="1"/>
      <c r="W251" s="1"/>
    </row>
    <row r="252" spans="1:23" ht="14.4" x14ac:dyDescent="0.3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R252" s="1"/>
      <c r="S252" s="1"/>
      <c r="T252" s="1"/>
      <c r="U252" s="1"/>
      <c r="V252" s="1"/>
      <c r="W252" s="1"/>
    </row>
    <row r="253" spans="1:23" ht="14.4" x14ac:dyDescent="0.3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R253" s="1"/>
      <c r="S253" s="1"/>
      <c r="T253" s="1"/>
      <c r="U253" s="1"/>
      <c r="V253" s="1"/>
      <c r="W253" s="1"/>
    </row>
    <row r="254" spans="1:23" ht="14.4" x14ac:dyDescent="0.3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R254" s="1"/>
      <c r="S254" s="1"/>
      <c r="T254" s="1"/>
      <c r="U254" s="1"/>
      <c r="V254" s="1"/>
      <c r="W254" s="1"/>
    </row>
    <row r="255" spans="1:23" ht="14.4" x14ac:dyDescent="0.3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R255" s="1"/>
      <c r="S255" s="1"/>
      <c r="T255" s="1"/>
      <c r="U255" s="1"/>
      <c r="V255" s="1"/>
      <c r="W255" s="1"/>
    </row>
    <row r="256" spans="1:23" ht="14.4" x14ac:dyDescent="0.3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R256" s="1"/>
      <c r="S256" s="1"/>
      <c r="T256" s="1"/>
      <c r="U256" s="1"/>
      <c r="V256" s="1"/>
      <c r="W256" s="1"/>
    </row>
    <row r="257" spans="1:23" ht="14.4" x14ac:dyDescent="0.3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R257" s="1"/>
      <c r="S257" s="1"/>
      <c r="T257" s="1"/>
      <c r="U257" s="1"/>
      <c r="V257" s="1"/>
      <c r="W257" s="1"/>
    </row>
    <row r="258" spans="1:23" ht="14.4" x14ac:dyDescent="0.3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R258" s="1"/>
      <c r="S258" s="1"/>
      <c r="T258" s="1"/>
      <c r="U258" s="1"/>
      <c r="V258" s="1"/>
      <c r="W258" s="1"/>
    </row>
    <row r="259" spans="1:23" ht="14.4" x14ac:dyDescent="0.3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R259" s="1"/>
      <c r="S259" s="1"/>
      <c r="T259" s="1"/>
      <c r="U259" s="1"/>
      <c r="V259" s="1"/>
      <c r="W259" s="1"/>
    </row>
    <row r="260" spans="1:23" ht="14.4" x14ac:dyDescent="0.3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R260" s="1"/>
      <c r="S260" s="1"/>
      <c r="T260" s="1"/>
      <c r="U260" s="1"/>
      <c r="V260" s="1"/>
      <c r="W260" s="1"/>
    </row>
    <row r="261" spans="1:23" ht="14.4" x14ac:dyDescent="0.3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R261" s="1"/>
      <c r="S261" s="1"/>
      <c r="T261" s="1"/>
      <c r="U261" s="1"/>
      <c r="V261" s="1"/>
      <c r="W261" s="1"/>
    </row>
    <row r="262" spans="1:23" ht="14.4" x14ac:dyDescent="0.3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R262" s="1"/>
      <c r="S262" s="1"/>
      <c r="T262" s="1"/>
      <c r="U262" s="1"/>
      <c r="V262" s="1"/>
      <c r="W262" s="1"/>
    </row>
    <row r="263" spans="1:23" ht="14.4" x14ac:dyDescent="0.3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R263" s="1"/>
      <c r="S263" s="1"/>
      <c r="T263" s="1"/>
      <c r="U263" s="1"/>
      <c r="V263" s="1"/>
      <c r="W263" s="1"/>
    </row>
    <row r="264" spans="1:23" ht="14.4" x14ac:dyDescent="0.3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R264" s="1"/>
      <c r="S264" s="1"/>
      <c r="T264" s="1"/>
      <c r="U264" s="1"/>
      <c r="V264" s="1"/>
      <c r="W264" s="1"/>
    </row>
    <row r="265" spans="1:23" ht="14.4" x14ac:dyDescent="0.3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R265" s="1"/>
      <c r="S265" s="1"/>
      <c r="T265" s="1"/>
      <c r="U265" s="1"/>
      <c r="V265" s="1"/>
      <c r="W265" s="1"/>
    </row>
    <row r="266" spans="1:23" ht="14.4" x14ac:dyDescent="0.3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R266" s="1"/>
      <c r="S266" s="1"/>
      <c r="T266" s="1"/>
      <c r="U266" s="1"/>
      <c r="V266" s="1"/>
      <c r="W266" s="1"/>
    </row>
    <row r="267" spans="1:23" ht="14.4" x14ac:dyDescent="0.3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R267" s="1"/>
      <c r="S267" s="1"/>
      <c r="T267" s="1"/>
      <c r="U267" s="1"/>
      <c r="V267" s="1"/>
      <c r="W267" s="1"/>
    </row>
    <row r="268" spans="1:23" ht="14.4" x14ac:dyDescent="0.3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R268" s="1"/>
      <c r="S268" s="1"/>
      <c r="T268" s="1"/>
      <c r="U268" s="1"/>
      <c r="V268" s="1"/>
      <c r="W268" s="1"/>
    </row>
    <row r="269" spans="1:23" ht="14.4" x14ac:dyDescent="0.3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R269" s="1"/>
      <c r="S269" s="1"/>
      <c r="T269" s="1"/>
      <c r="U269" s="1"/>
      <c r="V269" s="1"/>
      <c r="W269" s="1"/>
    </row>
    <row r="270" spans="1:23" ht="14.4" x14ac:dyDescent="0.3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R270" s="1"/>
      <c r="S270" s="1"/>
      <c r="T270" s="1"/>
      <c r="U270" s="1"/>
      <c r="V270" s="1"/>
      <c r="W270" s="1"/>
    </row>
    <row r="271" spans="1:23" ht="14.4" x14ac:dyDescent="0.3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R271" s="1"/>
      <c r="S271" s="1"/>
      <c r="T271" s="1"/>
      <c r="U271" s="1"/>
      <c r="V271" s="1"/>
      <c r="W271" s="1"/>
    </row>
    <row r="272" spans="1:23" ht="14.4" x14ac:dyDescent="0.3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R272" s="1"/>
      <c r="S272" s="1"/>
      <c r="T272" s="1"/>
      <c r="U272" s="1"/>
      <c r="V272" s="1"/>
      <c r="W272" s="1"/>
    </row>
    <row r="273" spans="1:23" ht="14.4" x14ac:dyDescent="0.3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R273" s="1"/>
      <c r="S273" s="1"/>
      <c r="T273" s="1"/>
      <c r="U273" s="1"/>
      <c r="V273" s="1"/>
      <c r="W273" s="1"/>
    </row>
    <row r="274" spans="1:23" ht="14.4" x14ac:dyDescent="0.3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R274" s="1"/>
      <c r="S274" s="1"/>
      <c r="T274" s="1"/>
      <c r="U274" s="1"/>
      <c r="V274" s="1"/>
      <c r="W274" s="1"/>
    </row>
    <row r="275" spans="1:23" ht="14.4" x14ac:dyDescent="0.3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R275" s="1"/>
      <c r="S275" s="1"/>
      <c r="T275" s="1"/>
      <c r="U275" s="1"/>
      <c r="V275" s="1"/>
      <c r="W275" s="1"/>
    </row>
    <row r="276" spans="1:23" ht="14.4" x14ac:dyDescent="0.3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R276" s="1"/>
      <c r="S276" s="1"/>
      <c r="T276" s="1"/>
      <c r="U276" s="1"/>
      <c r="V276" s="1"/>
      <c r="W276" s="1"/>
    </row>
    <row r="277" spans="1:23" ht="14.4" x14ac:dyDescent="0.3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R277" s="1"/>
      <c r="S277" s="1"/>
      <c r="T277" s="1"/>
      <c r="U277" s="1"/>
      <c r="V277" s="1"/>
      <c r="W277" s="1"/>
    </row>
    <row r="278" spans="1:23" ht="14.4" x14ac:dyDescent="0.3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R278" s="1"/>
      <c r="S278" s="1"/>
      <c r="T278" s="1"/>
      <c r="U278" s="1"/>
      <c r="V278" s="1"/>
      <c r="W278" s="1"/>
    </row>
    <row r="279" spans="1:23" ht="14.4" x14ac:dyDescent="0.3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R279" s="1"/>
      <c r="S279" s="1"/>
      <c r="T279" s="1"/>
      <c r="U279" s="1"/>
      <c r="V279" s="1"/>
      <c r="W279" s="1"/>
    </row>
    <row r="280" spans="1:23" ht="14.4" x14ac:dyDescent="0.3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R280" s="1"/>
      <c r="S280" s="1"/>
      <c r="T280" s="1"/>
      <c r="U280" s="1"/>
      <c r="V280" s="1"/>
      <c r="W280" s="1"/>
    </row>
    <row r="281" spans="1:23" ht="14.4" x14ac:dyDescent="0.3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R281" s="1"/>
      <c r="S281" s="1"/>
      <c r="T281" s="1"/>
      <c r="U281" s="1"/>
      <c r="V281" s="1"/>
      <c r="W281" s="1"/>
    </row>
    <row r="282" spans="1:23" ht="14.4" x14ac:dyDescent="0.3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R282" s="1"/>
      <c r="S282" s="1"/>
      <c r="T282" s="1"/>
      <c r="U282" s="1"/>
      <c r="V282" s="1"/>
      <c r="W282" s="1"/>
    </row>
    <row r="283" spans="1:23" ht="14.4" x14ac:dyDescent="0.3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R283" s="1"/>
      <c r="S283" s="1"/>
      <c r="T283" s="1"/>
      <c r="U283" s="1"/>
      <c r="V283" s="1"/>
      <c r="W283" s="1"/>
    </row>
    <row r="284" spans="1:23" ht="14.4" x14ac:dyDescent="0.3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R284" s="1"/>
      <c r="S284" s="1"/>
      <c r="T284" s="1"/>
      <c r="U284" s="1"/>
      <c r="V284" s="1"/>
      <c r="W284" s="1"/>
    </row>
    <row r="285" spans="1:23" ht="14.4" x14ac:dyDescent="0.3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R285" s="1"/>
      <c r="S285" s="1"/>
      <c r="T285" s="1"/>
      <c r="U285" s="1"/>
      <c r="V285" s="1"/>
      <c r="W285" s="1"/>
    </row>
    <row r="286" spans="1:23" ht="14.4" x14ac:dyDescent="0.3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R286" s="1"/>
      <c r="S286" s="1"/>
      <c r="T286" s="1"/>
      <c r="U286" s="1"/>
      <c r="V286" s="1"/>
      <c r="W286" s="1"/>
    </row>
    <row r="287" spans="1:23" ht="14.4" x14ac:dyDescent="0.3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  <c r="T287" s="1"/>
      <c r="U287" s="1"/>
      <c r="V287" s="1"/>
      <c r="W287" s="1"/>
    </row>
    <row r="288" spans="1:23" ht="14.4" x14ac:dyDescent="0.3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1"/>
      <c r="S288" s="1"/>
      <c r="T288" s="1"/>
      <c r="U288" s="1"/>
      <c r="V288" s="1"/>
      <c r="W288" s="1"/>
    </row>
    <row r="289" spans="1:23" ht="14.4" x14ac:dyDescent="0.3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1"/>
      <c r="S289" s="1"/>
      <c r="T289" s="1"/>
      <c r="U289" s="1"/>
      <c r="V289" s="1"/>
      <c r="W289" s="1"/>
    </row>
    <row r="290" spans="1:23" ht="14.4" x14ac:dyDescent="0.3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1"/>
      <c r="S290" s="1"/>
      <c r="T290" s="1"/>
      <c r="U290" s="1"/>
      <c r="V290" s="1"/>
      <c r="W290" s="1"/>
    </row>
    <row r="291" spans="1:23" ht="14.4" x14ac:dyDescent="0.3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1"/>
      <c r="S291" s="1"/>
      <c r="T291" s="1"/>
      <c r="U291" s="1"/>
      <c r="V291" s="1"/>
      <c r="W291" s="1"/>
    </row>
    <row r="292" spans="1:23" ht="14.4" x14ac:dyDescent="0.3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1"/>
      <c r="S292" s="1"/>
      <c r="T292" s="1"/>
      <c r="U292" s="1"/>
      <c r="V292" s="1"/>
      <c r="W292" s="1"/>
    </row>
    <row r="293" spans="1:23" ht="14.4" x14ac:dyDescent="0.3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1"/>
      <c r="S293" s="1"/>
      <c r="T293" s="1"/>
      <c r="U293" s="1"/>
      <c r="V293" s="1"/>
      <c r="W293" s="1"/>
    </row>
    <row r="294" spans="1:23" ht="14.4" x14ac:dyDescent="0.3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1"/>
      <c r="S294" s="1"/>
      <c r="T294" s="1"/>
      <c r="U294" s="1"/>
      <c r="V294" s="1"/>
      <c r="W294" s="1"/>
    </row>
    <row r="295" spans="1:23" ht="14.4" x14ac:dyDescent="0.3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1"/>
      <c r="S295" s="1"/>
      <c r="T295" s="1"/>
      <c r="U295" s="1"/>
      <c r="V295" s="1"/>
      <c r="W295" s="1"/>
    </row>
    <row r="296" spans="1:23" ht="14.4" x14ac:dyDescent="0.3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1"/>
      <c r="S296" s="1"/>
      <c r="T296" s="1"/>
      <c r="U296" s="1"/>
      <c r="V296" s="1"/>
      <c r="W296" s="1"/>
    </row>
    <row r="297" spans="1:23" ht="14.4" x14ac:dyDescent="0.3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1"/>
      <c r="S297" s="1"/>
      <c r="T297" s="1"/>
      <c r="U297" s="1"/>
      <c r="V297" s="1"/>
      <c r="W297" s="1"/>
    </row>
    <row r="298" spans="1:23" ht="14.4" x14ac:dyDescent="0.3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T298" s="1"/>
      <c r="U298" s="1"/>
      <c r="V298" s="1"/>
      <c r="W298" s="1"/>
    </row>
    <row r="299" spans="1:23" ht="14.4" x14ac:dyDescent="0.3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T299" s="1"/>
      <c r="U299" s="1"/>
      <c r="V299" s="1"/>
      <c r="W299" s="1"/>
    </row>
    <row r="300" spans="1:23" ht="14.4" x14ac:dyDescent="0.3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1"/>
      <c r="S300" s="1"/>
      <c r="T300" s="1"/>
      <c r="U300" s="1"/>
      <c r="V300" s="1"/>
      <c r="W300" s="1"/>
    </row>
    <row r="301" spans="1:23" ht="14.4" x14ac:dyDescent="0.3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1"/>
      <c r="S301" s="1"/>
      <c r="T301" s="1"/>
      <c r="U301" s="1"/>
      <c r="V301" s="1"/>
      <c r="W301" s="1"/>
    </row>
    <row r="302" spans="1:23" ht="14.4" x14ac:dyDescent="0.3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1"/>
      <c r="S302" s="1"/>
      <c r="T302" s="1"/>
      <c r="U302" s="1"/>
      <c r="V302" s="1"/>
      <c r="W302" s="1"/>
    </row>
    <row r="303" spans="1:23" ht="14.4" x14ac:dyDescent="0.3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1"/>
      <c r="S303" s="1"/>
      <c r="T303" s="1"/>
      <c r="U303" s="1"/>
      <c r="V303" s="1"/>
      <c r="W303" s="1"/>
    </row>
    <row r="304" spans="1:23" ht="14.4" x14ac:dyDescent="0.3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1"/>
      <c r="S304" s="1"/>
      <c r="T304" s="1"/>
      <c r="U304" s="1"/>
      <c r="V304" s="1"/>
      <c r="W304" s="1"/>
    </row>
    <row r="305" spans="1:23" ht="14.4" x14ac:dyDescent="0.3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1"/>
      <c r="S305" s="1"/>
      <c r="T305" s="1"/>
      <c r="U305" s="1"/>
      <c r="V305" s="1"/>
      <c r="W305" s="1"/>
    </row>
    <row r="306" spans="1:23" ht="14.4" x14ac:dyDescent="0.3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1"/>
      <c r="S306" s="1"/>
      <c r="T306" s="1"/>
      <c r="U306" s="1"/>
      <c r="V306" s="1"/>
      <c r="W306" s="1"/>
    </row>
    <row r="307" spans="1:23" ht="14.4" x14ac:dyDescent="0.3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R307" s="1"/>
      <c r="S307" s="1"/>
      <c r="T307" s="1"/>
      <c r="U307" s="1"/>
      <c r="V307" s="1"/>
      <c r="W307" s="1"/>
    </row>
    <row r="308" spans="1:23" ht="14.4" x14ac:dyDescent="0.3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1"/>
      <c r="S308" s="1"/>
      <c r="T308" s="1"/>
      <c r="U308" s="1"/>
      <c r="V308" s="1"/>
      <c r="W308" s="1"/>
    </row>
    <row r="309" spans="1:23" ht="14.4" x14ac:dyDescent="0.3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1"/>
      <c r="S309" s="1"/>
      <c r="T309" s="1"/>
      <c r="U309" s="1"/>
      <c r="V309" s="1"/>
      <c r="W309" s="1"/>
    </row>
    <row r="310" spans="1:23" ht="14.4" x14ac:dyDescent="0.3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1"/>
      <c r="S310" s="1"/>
      <c r="T310" s="1"/>
      <c r="U310" s="1"/>
      <c r="V310" s="1"/>
      <c r="W310" s="1"/>
    </row>
    <row r="311" spans="1:23" ht="14.4" x14ac:dyDescent="0.3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1"/>
      <c r="S311" s="1"/>
      <c r="T311" s="1"/>
      <c r="U311" s="1"/>
      <c r="V311" s="1"/>
      <c r="W311" s="1"/>
    </row>
    <row r="312" spans="1:23" ht="14.4" x14ac:dyDescent="0.3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1"/>
      <c r="S312" s="1"/>
      <c r="T312" s="1"/>
      <c r="U312" s="1"/>
      <c r="V312" s="1"/>
      <c r="W312" s="1"/>
    </row>
    <row r="313" spans="1:23" ht="14.4" x14ac:dyDescent="0.3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1"/>
      <c r="S313" s="1"/>
      <c r="T313" s="1"/>
      <c r="U313" s="1"/>
      <c r="V313" s="1"/>
      <c r="W313" s="1"/>
    </row>
    <row r="314" spans="1:23" ht="14.4" x14ac:dyDescent="0.3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1"/>
      <c r="S314" s="1"/>
      <c r="T314" s="1"/>
      <c r="U314" s="1"/>
      <c r="V314" s="1"/>
      <c r="W314" s="1"/>
    </row>
    <row r="315" spans="1:23" ht="14.4" x14ac:dyDescent="0.3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R315" s="1"/>
      <c r="S315" s="1"/>
      <c r="T315" s="1"/>
      <c r="U315" s="1"/>
      <c r="V315" s="1"/>
      <c r="W315" s="1"/>
    </row>
    <row r="316" spans="1:23" ht="14.4" x14ac:dyDescent="0.3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1"/>
      <c r="S316" s="1"/>
      <c r="T316" s="1"/>
      <c r="U316" s="1"/>
      <c r="V316" s="1"/>
      <c r="W316" s="1"/>
    </row>
    <row r="317" spans="1:23" ht="14.4" x14ac:dyDescent="0.3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1"/>
      <c r="S317" s="1"/>
      <c r="T317" s="1"/>
      <c r="U317" s="1"/>
      <c r="V317" s="1"/>
      <c r="W317" s="1"/>
    </row>
    <row r="318" spans="1:23" ht="14.4" x14ac:dyDescent="0.3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1"/>
      <c r="S318" s="1"/>
      <c r="T318" s="1"/>
      <c r="U318" s="1"/>
      <c r="V318" s="1"/>
      <c r="W318" s="1"/>
    </row>
    <row r="319" spans="1:23" ht="14.4" x14ac:dyDescent="0.3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1"/>
      <c r="S319" s="1"/>
      <c r="T319" s="1"/>
      <c r="U319" s="1"/>
      <c r="V319" s="1"/>
      <c r="W319" s="1"/>
    </row>
    <row r="320" spans="1:23" ht="14.4" x14ac:dyDescent="0.3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1"/>
      <c r="S320" s="1"/>
      <c r="T320" s="1"/>
      <c r="U320" s="1"/>
      <c r="V320" s="1"/>
      <c r="W320" s="1"/>
    </row>
    <row r="321" spans="1:23" ht="14.4" x14ac:dyDescent="0.3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1"/>
      <c r="S321" s="1"/>
      <c r="T321" s="1"/>
      <c r="U321" s="1"/>
      <c r="V321" s="1"/>
      <c r="W321" s="1"/>
    </row>
    <row r="322" spans="1:23" ht="14.4" x14ac:dyDescent="0.3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1"/>
      <c r="S322" s="1"/>
      <c r="T322" s="1"/>
      <c r="U322" s="1"/>
      <c r="V322" s="1"/>
      <c r="W322" s="1"/>
    </row>
    <row r="323" spans="1:23" ht="14.4" x14ac:dyDescent="0.3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1"/>
      <c r="S323" s="1"/>
      <c r="T323" s="1"/>
      <c r="U323" s="1"/>
      <c r="V323" s="1"/>
      <c r="W323" s="1"/>
    </row>
    <row r="324" spans="1:23" ht="14.4" x14ac:dyDescent="0.3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1"/>
      <c r="S324" s="1"/>
      <c r="T324" s="1"/>
      <c r="U324" s="1"/>
      <c r="V324" s="1"/>
      <c r="W324" s="1"/>
    </row>
    <row r="325" spans="1:23" ht="14.4" x14ac:dyDescent="0.3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1"/>
      <c r="S325" s="1"/>
      <c r="T325" s="1"/>
      <c r="U325" s="1"/>
      <c r="V325" s="1"/>
      <c r="W325" s="1"/>
    </row>
    <row r="326" spans="1:23" ht="14.4" x14ac:dyDescent="0.3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1"/>
      <c r="S326" s="1"/>
      <c r="T326" s="1"/>
      <c r="U326" s="1"/>
      <c r="V326" s="1"/>
      <c r="W326" s="1"/>
    </row>
    <row r="327" spans="1:23" ht="14.4" x14ac:dyDescent="0.3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1"/>
      <c r="S327" s="1"/>
      <c r="T327" s="1"/>
      <c r="U327" s="1"/>
      <c r="V327" s="1"/>
      <c r="W327" s="1"/>
    </row>
    <row r="328" spans="1:23" ht="14.4" x14ac:dyDescent="0.3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1"/>
      <c r="S328" s="1"/>
      <c r="T328" s="1"/>
      <c r="U328" s="1"/>
      <c r="V328" s="1"/>
      <c r="W328" s="1"/>
    </row>
    <row r="329" spans="1:23" ht="14.4" x14ac:dyDescent="0.3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1"/>
      <c r="S329" s="1"/>
      <c r="T329" s="1"/>
      <c r="U329" s="1"/>
      <c r="V329" s="1"/>
      <c r="W329" s="1"/>
    </row>
    <row r="330" spans="1:23" ht="14.4" x14ac:dyDescent="0.3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1"/>
      <c r="S330" s="1"/>
      <c r="T330" s="1"/>
      <c r="U330" s="1"/>
      <c r="V330" s="1"/>
      <c r="W330" s="1"/>
    </row>
    <row r="331" spans="1:23" ht="14.4" x14ac:dyDescent="0.3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1"/>
      <c r="S331" s="1"/>
      <c r="T331" s="1"/>
      <c r="U331" s="1"/>
      <c r="V331" s="1"/>
      <c r="W331" s="1"/>
    </row>
    <row r="332" spans="1:23" ht="14.4" x14ac:dyDescent="0.3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1"/>
      <c r="S332" s="1"/>
      <c r="T332" s="1"/>
      <c r="U332" s="1"/>
      <c r="V332" s="1"/>
      <c r="W332" s="1"/>
    </row>
    <row r="333" spans="1:23" ht="14.4" x14ac:dyDescent="0.3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1"/>
      <c r="S333" s="1"/>
      <c r="T333" s="1"/>
      <c r="U333" s="1"/>
      <c r="V333" s="1"/>
      <c r="W333" s="1"/>
    </row>
    <row r="334" spans="1:23" ht="14.4" x14ac:dyDescent="0.3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1"/>
      <c r="S334" s="1"/>
      <c r="T334" s="1"/>
      <c r="U334" s="1"/>
      <c r="V334" s="1"/>
      <c r="W334" s="1"/>
    </row>
    <row r="335" spans="1:23" ht="14.4" x14ac:dyDescent="0.3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1"/>
      <c r="S335" s="1"/>
      <c r="T335" s="1"/>
      <c r="U335" s="1"/>
      <c r="V335" s="1"/>
      <c r="W335" s="1"/>
    </row>
    <row r="336" spans="1:23" ht="14.4" x14ac:dyDescent="0.3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1"/>
      <c r="S336" s="1"/>
      <c r="T336" s="1"/>
      <c r="U336" s="1"/>
      <c r="V336" s="1"/>
      <c r="W336" s="1"/>
    </row>
    <row r="337" spans="1:23" ht="14.4" x14ac:dyDescent="0.3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1"/>
      <c r="S337" s="1"/>
      <c r="T337" s="1"/>
      <c r="U337" s="1"/>
      <c r="V337" s="1"/>
      <c r="W337" s="1"/>
    </row>
    <row r="338" spans="1:23" ht="14.4" x14ac:dyDescent="0.3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1"/>
      <c r="S338" s="1"/>
      <c r="T338" s="1"/>
      <c r="U338" s="1"/>
      <c r="V338" s="1"/>
      <c r="W338" s="1"/>
    </row>
    <row r="339" spans="1:23" ht="14.4" x14ac:dyDescent="0.3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1"/>
      <c r="S339" s="1"/>
      <c r="T339" s="1"/>
      <c r="U339" s="1"/>
      <c r="V339" s="1"/>
      <c r="W339" s="1"/>
    </row>
    <row r="340" spans="1:23" ht="14.4" x14ac:dyDescent="0.3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1"/>
      <c r="S340" s="1"/>
      <c r="T340" s="1"/>
      <c r="U340" s="1"/>
      <c r="V340" s="1"/>
      <c r="W340" s="1"/>
    </row>
    <row r="341" spans="1:23" ht="14.4" x14ac:dyDescent="0.3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1"/>
      <c r="S341" s="1"/>
      <c r="T341" s="1"/>
      <c r="U341" s="1"/>
      <c r="V341" s="1"/>
      <c r="W341" s="1"/>
    </row>
    <row r="342" spans="1:23" ht="14.4" x14ac:dyDescent="0.3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1"/>
      <c r="S342" s="1"/>
      <c r="T342" s="1"/>
      <c r="U342" s="1"/>
      <c r="V342" s="1"/>
      <c r="W342" s="1"/>
    </row>
    <row r="343" spans="1:23" ht="14.4" x14ac:dyDescent="0.3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1"/>
      <c r="S343" s="1"/>
      <c r="T343" s="1"/>
      <c r="U343" s="1"/>
      <c r="V343" s="1"/>
      <c r="W343" s="1"/>
    </row>
    <row r="344" spans="1:23" ht="14.4" x14ac:dyDescent="0.3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1"/>
      <c r="S344" s="1"/>
      <c r="T344" s="1"/>
      <c r="U344" s="1"/>
      <c r="V344" s="1"/>
      <c r="W344" s="1"/>
    </row>
    <row r="345" spans="1:23" ht="14.4" x14ac:dyDescent="0.3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1"/>
      <c r="S345" s="1"/>
      <c r="T345" s="1"/>
      <c r="U345" s="1"/>
      <c r="V345" s="1"/>
      <c r="W345" s="1"/>
    </row>
    <row r="346" spans="1:23" ht="14.4" x14ac:dyDescent="0.3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1"/>
      <c r="S346" s="1"/>
      <c r="T346" s="1"/>
      <c r="U346" s="1"/>
      <c r="V346" s="1"/>
      <c r="W346" s="1"/>
    </row>
    <row r="347" spans="1:23" ht="14.4" x14ac:dyDescent="0.3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1"/>
      <c r="S347" s="1"/>
      <c r="T347" s="1"/>
      <c r="U347" s="1"/>
      <c r="V347" s="1"/>
      <c r="W347" s="1"/>
    </row>
    <row r="348" spans="1:23" ht="14.4" x14ac:dyDescent="0.3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1"/>
      <c r="S348" s="1"/>
      <c r="T348" s="1"/>
      <c r="U348" s="1"/>
      <c r="V348" s="1"/>
      <c r="W348" s="1"/>
    </row>
    <row r="349" spans="1:23" ht="14.4" x14ac:dyDescent="0.3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1"/>
      <c r="S349" s="1"/>
      <c r="T349" s="1"/>
      <c r="U349" s="1"/>
      <c r="V349" s="1"/>
      <c r="W349" s="1"/>
    </row>
    <row r="350" spans="1:23" ht="14.4" x14ac:dyDescent="0.3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1"/>
      <c r="S350" s="1"/>
      <c r="T350" s="1"/>
      <c r="U350" s="1"/>
      <c r="V350" s="1"/>
      <c r="W350" s="1"/>
    </row>
    <row r="351" spans="1:23" ht="14.4" x14ac:dyDescent="0.3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1"/>
      <c r="S351" s="1"/>
      <c r="T351" s="1"/>
      <c r="U351" s="1"/>
      <c r="V351" s="1"/>
      <c r="W351" s="1"/>
    </row>
    <row r="352" spans="1:23" ht="14.4" x14ac:dyDescent="0.3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T352" s="1"/>
      <c r="U352" s="1"/>
      <c r="V352" s="1"/>
      <c r="W352" s="1"/>
    </row>
    <row r="353" spans="1:23" ht="14.4" x14ac:dyDescent="0.3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1"/>
      <c r="S353" s="1"/>
      <c r="T353" s="1"/>
      <c r="U353" s="1"/>
      <c r="V353" s="1"/>
      <c r="W353" s="1"/>
    </row>
    <row r="354" spans="1:23" ht="14.4" x14ac:dyDescent="0.3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1"/>
      <c r="S354" s="1"/>
      <c r="T354" s="1"/>
      <c r="U354" s="1"/>
      <c r="V354" s="1"/>
      <c r="W354" s="1"/>
    </row>
    <row r="355" spans="1:23" ht="14.4" x14ac:dyDescent="0.3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1"/>
      <c r="S355" s="1"/>
      <c r="T355" s="1"/>
      <c r="U355" s="1"/>
      <c r="V355" s="1"/>
      <c r="W355" s="1"/>
    </row>
    <row r="356" spans="1:23" ht="14.4" x14ac:dyDescent="0.3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1"/>
      <c r="S356" s="1"/>
      <c r="T356" s="1"/>
      <c r="U356" s="1"/>
      <c r="V356" s="1"/>
      <c r="W356" s="1"/>
    </row>
    <row r="357" spans="1:23" ht="14.4" x14ac:dyDescent="0.3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1"/>
      <c r="S357" s="1"/>
      <c r="T357" s="1"/>
      <c r="U357" s="1"/>
      <c r="V357" s="1"/>
      <c r="W357" s="1"/>
    </row>
    <row r="358" spans="1:23" ht="14.4" x14ac:dyDescent="0.3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1"/>
      <c r="S358" s="1"/>
      <c r="T358" s="1"/>
      <c r="U358" s="1"/>
      <c r="V358" s="1"/>
      <c r="W358" s="1"/>
    </row>
    <row r="359" spans="1:23" ht="14.4" x14ac:dyDescent="0.3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R359" s="1"/>
      <c r="S359" s="1"/>
      <c r="T359" s="1"/>
      <c r="U359" s="1"/>
      <c r="V359" s="1"/>
      <c r="W359" s="1"/>
    </row>
    <row r="360" spans="1:23" ht="14.4" x14ac:dyDescent="0.3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R360" s="1"/>
      <c r="S360" s="1"/>
      <c r="T360" s="1"/>
      <c r="U360" s="1"/>
      <c r="V360" s="1"/>
      <c r="W360" s="1"/>
    </row>
    <row r="361" spans="1:23" ht="14.4" x14ac:dyDescent="0.3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R361" s="1"/>
      <c r="S361" s="1"/>
      <c r="T361" s="1"/>
      <c r="U361" s="1"/>
      <c r="V361" s="1"/>
      <c r="W361" s="1"/>
    </row>
    <row r="362" spans="1:23" ht="14.4" x14ac:dyDescent="0.3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R362" s="1"/>
      <c r="S362" s="1"/>
      <c r="T362" s="1"/>
      <c r="U362" s="1"/>
      <c r="V362" s="1"/>
      <c r="W362" s="1"/>
    </row>
    <row r="363" spans="1:23" ht="14.4" x14ac:dyDescent="0.3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R363" s="1"/>
      <c r="S363" s="1"/>
      <c r="T363" s="1"/>
      <c r="U363" s="1"/>
      <c r="V363" s="1"/>
      <c r="W363" s="1"/>
    </row>
    <row r="364" spans="1:23" ht="14.4" x14ac:dyDescent="0.3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R364" s="1"/>
      <c r="S364" s="1"/>
      <c r="T364" s="1"/>
      <c r="U364" s="1"/>
      <c r="V364" s="1"/>
      <c r="W364" s="1"/>
    </row>
    <row r="365" spans="1:23" ht="14.4" x14ac:dyDescent="0.3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R365" s="1"/>
      <c r="S365" s="1"/>
      <c r="T365" s="1"/>
      <c r="U365" s="1"/>
      <c r="V365" s="1"/>
      <c r="W365" s="1"/>
    </row>
    <row r="366" spans="1:23" ht="14.4" x14ac:dyDescent="0.3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R366" s="1"/>
      <c r="S366" s="1"/>
      <c r="T366" s="1"/>
      <c r="U366" s="1"/>
      <c r="V366" s="1"/>
      <c r="W366" s="1"/>
    </row>
    <row r="367" spans="1:23" ht="14.4" x14ac:dyDescent="0.3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R367" s="1"/>
      <c r="S367" s="1"/>
      <c r="T367" s="1"/>
      <c r="U367" s="1"/>
      <c r="V367" s="1"/>
      <c r="W367" s="1"/>
    </row>
    <row r="368" spans="1:23" ht="14.4" x14ac:dyDescent="0.3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R368" s="1"/>
      <c r="S368" s="1"/>
      <c r="T368" s="1"/>
      <c r="U368" s="1"/>
      <c r="V368" s="1"/>
      <c r="W368" s="1"/>
    </row>
    <row r="369" spans="1:23" ht="14.4" x14ac:dyDescent="0.3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R369" s="1"/>
      <c r="S369" s="1"/>
      <c r="T369" s="1"/>
      <c r="U369" s="1"/>
      <c r="V369" s="1"/>
      <c r="W369" s="1"/>
    </row>
    <row r="370" spans="1:23" ht="14.4" x14ac:dyDescent="0.3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R370" s="1"/>
      <c r="S370" s="1"/>
      <c r="T370" s="1"/>
      <c r="U370" s="1"/>
      <c r="V370" s="1"/>
      <c r="W370" s="1"/>
    </row>
    <row r="371" spans="1:23" ht="14.4" x14ac:dyDescent="0.3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R371" s="1"/>
      <c r="S371" s="1"/>
      <c r="T371" s="1"/>
      <c r="U371" s="1"/>
      <c r="V371" s="1"/>
      <c r="W371" s="1"/>
    </row>
    <row r="372" spans="1:23" ht="14.4" x14ac:dyDescent="0.3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R372" s="1"/>
      <c r="S372" s="1"/>
      <c r="T372" s="1"/>
      <c r="U372" s="1"/>
      <c r="V372" s="1"/>
      <c r="W372" s="1"/>
    </row>
    <row r="373" spans="1:23" ht="14.4" x14ac:dyDescent="0.3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R373" s="1"/>
      <c r="S373" s="1"/>
      <c r="T373" s="1"/>
      <c r="U373" s="1"/>
      <c r="V373" s="1"/>
      <c r="W373" s="1"/>
    </row>
    <row r="374" spans="1:23" ht="14.4" x14ac:dyDescent="0.3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R374" s="1"/>
      <c r="S374" s="1"/>
      <c r="T374" s="1"/>
      <c r="U374" s="1"/>
      <c r="V374" s="1"/>
      <c r="W374" s="1"/>
    </row>
    <row r="375" spans="1:23" ht="14.4" x14ac:dyDescent="0.3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R375" s="1"/>
      <c r="S375" s="1"/>
      <c r="T375" s="1"/>
      <c r="U375" s="1"/>
      <c r="V375" s="1"/>
      <c r="W375" s="1"/>
    </row>
    <row r="376" spans="1:23" ht="14.4" x14ac:dyDescent="0.3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R376" s="1"/>
      <c r="S376" s="1"/>
      <c r="T376" s="1"/>
      <c r="U376" s="1"/>
      <c r="V376" s="1"/>
      <c r="W376" s="1"/>
    </row>
    <row r="377" spans="1:23" ht="14.4" x14ac:dyDescent="0.3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R377" s="1"/>
      <c r="S377" s="1"/>
      <c r="T377" s="1"/>
      <c r="U377" s="1"/>
      <c r="V377" s="1"/>
      <c r="W377" s="1"/>
    </row>
    <row r="378" spans="1:23" ht="14.4" x14ac:dyDescent="0.3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R378" s="1"/>
      <c r="S378" s="1"/>
      <c r="T378" s="1"/>
      <c r="U378" s="1"/>
      <c r="V378" s="1"/>
      <c r="W378" s="1"/>
    </row>
    <row r="379" spans="1:23" ht="14.4" x14ac:dyDescent="0.3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R379" s="1"/>
      <c r="S379" s="1"/>
      <c r="T379" s="1"/>
      <c r="U379" s="1"/>
      <c r="V379" s="1"/>
      <c r="W379" s="1"/>
    </row>
    <row r="380" spans="1:23" ht="14.4" x14ac:dyDescent="0.3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R380" s="1"/>
      <c r="S380" s="1"/>
      <c r="T380" s="1"/>
      <c r="U380" s="1"/>
      <c r="V380" s="1"/>
      <c r="W380" s="1"/>
    </row>
    <row r="381" spans="1:23" ht="14.4" x14ac:dyDescent="0.3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R381" s="1"/>
      <c r="S381" s="1"/>
      <c r="T381" s="1"/>
      <c r="U381" s="1"/>
      <c r="V381" s="1"/>
      <c r="W381" s="1"/>
    </row>
    <row r="382" spans="1:23" ht="14.4" x14ac:dyDescent="0.3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R382" s="1"/>
      <c r="S382" s="1"/>
      <c r="T382" s="1"/>
      <c r="U382" s="1"/>
      <c r="V382" s="1"/>
      <c r="W382" s="1"/>
    </row>
    <row r="383" spans="1:23" ht="14.4" x14ac:dyDescent="0.3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R383" s="1"/>
      <c r="S383" s="1"/>
      <c r="T383" s="1"/>
      <c r="U383" s="1"/>
      <c r="V383" s="1"/>
      <c r="W383" s="1"/>
    </row>
    <row r="384" spans="1:23" ht="14.4" x14ac:dyDescent="0.3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R384" s="1"/>
      <c r="S384" s="1"/>
      <c r="T384" s="1"/>
      <c r="U384" s="1"/>
      <c r="V384" s="1"/>
      <c r="W384" s="1"/>
    </row>
    <row r="385" spans="1:23" ht="14.4" x14ac:dyDescent="0.3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R385" s="1"/>
      <c r="S385" s="1"/>
      <c r="T385" s="1"/>
      <c r="U385" s="1"/>
      <c r="V385" s="1"/>
      <c r="W385" s="1"/>
    </row>
    <row r="386" spans="1:23" ht="14.4" x14ac:dyDescent="0.3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R386" s="1"/>
      <c r="S386" s="1"/>
      <c r="T386" s="1"/>
      <c r="U386" s="1"/>
      <c r="V386" s="1"/>
      <c r="W386" s="1"/>
    </row>
    <row r="387" spans="1:23" ht="14.4" x14ac:dyDescent="0.3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R387" s="1"/>
      <c r="S387" s="1"/>
      <c r="T387" s="1"/>
      <c r="U387" s="1"/>
      <c r="V387" s="1"/>
      <c r="W387" s="1"/>
    </row>
    <row r="388" spans="1:23" ht="14.4" x14ac:dyDescent="0.3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R388" s="1"/>
      <c r="S388" s="1"/>
      <c r="T388" s="1"/>
      <c r="U388" s="1"/>
      <c r="V388" s="1"/>
      <c r="W388" s="1"/>
    </row>
    <row r="389" spans="1:23" ht="14.4" x14ac:dyDescent="0.3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R389" s="1"/>
      <c r="S389" s="1"/>
      <c r="T389" s="1"/>
      <c r="U389" s="1"/>
      <c r="V389" s="1"/>
      <c r="W389" s="1"/>
    </row>
    <row r="390" spans="1:23" ht="14.4" x14ac:dyDescent="0.3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R390" s="1"/>
      <c r="S390" s="1"/>
      <c r="T390" s="1"/>
      <c r="U390" s="1"/>
      <c r="V390" s="1"/>
      <c r="W390" s="1"/>
    </row>
    <row r="391" spans="1:23" ht="14.4" x14ac:dyDescent="0.3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R391" s="1"/>
      <c r="S391" s="1"/>
      <c r="T391" s="1"/>
      <c r="U391" s="1"/>
      <c r="V391" s="1"/>
      <c r="W391" s="1"/>
    </row>
    <row r="392" spans="1:23" ht="14.4" x14ac:dyDescent="0.3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R392" s="1"/>
      <c r="S392" s="1"/>
      <c r="T392" s="1"/>
      <c r="U392" s="1"/>
      <c r="V392" s="1"/>
      <c r="W392" s="1"/>
    </row>
    <row r="393" spans="1:23" ht="14.4" x14ac:dyDescent="0.3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R393" s="1"/>
      <c r="S393" s="1"/>
      <c r="T393" s="1"/>
      <c r="U393" s="1"/>
      <c r="V393" s="1"/>
      <c r="W393" s="1"/>
    </row>
    <row r="394" spans="1:23" ht="14.4" x14ac:dyDescent="0.3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R394" s="1"/>
      <c r="S394" s="1"/>
      <c r="T394" s="1"/>
      <c r="U394" s="1"/>
      <c r="V394" s="1"/>
      <c r="W394" s="1"/>
    </row>
    <row r="395" spans="1:23" ht="14.4" x14ac:dyDescent="0.3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R395" s="1"/>
      <c r="S395" s="1"/>
      <c r="T395" s="1"/>
      <c r="U395" s="1"/>
      <c r="V395" s="1"/>
      <c r="W395" s="1"/>
    </row>
    <row r="396" spans="1:23" ht="14.4" x14ac:dyDescent="0.3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R396" s="1"/>
      <c r="S396" s="1"/>
      <c r="T396" s="1"/>
      <c r="U396" s="1"/>
      <c r="V396" s="1"/>
      <c r="W396" s="1"/>
    </row>
    <row r="397" spans="1:23" ht="14.4" x14ac:dyDescent="0.3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R397" s="1"/>
      <c r="S397" s="1"/>
      <c r="T397" s="1"/>
      <c r="U397" s="1"/>
      <c r="V397" s="1"/>
      <c r="W397" s="1"/>
    </row>
    <row r="398" spans="1:23" ht="14.4" x14ac:dyDescent="0.3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R398" s="1"/>
      <c r="S398" s="1"/>
      <c r="T398" s="1"/>
      <c r="U398" s="1"/>
      <c r="V398" s="1"/>
      <c r="W398" s="1"/>
    </row>
    <row r="399" spans="1:23" ht="14.4" x14ac:dyDescent="0.3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R399" s="1"/>
      <c r="S399" s="1"/>
      <c r="T399" s="1"/>
      <c r="U399" s="1"/>
      <c r="V399" s="1"/>
      <c r="W399" s="1"/>
    </row>
    <row r="400" spans="1:23" ht="14.4" x14ac:dyDescent="0.3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R400" s="1"/>
      <c r="S400" s="1"/>
      <c r="T400" s="1"/>
      <c r="U400" s="1"/>
      <c r="V400" s="1"/>
      <c r="W400" s="1"/>
    </row>
    <row r="401" spans="1:23" ht="14.4" x14ac:dyDescent="0.3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R401" s="1"/>
      <c r="S401" s="1"/>
      <c r="T401" s="1"/>
      <c r="U401" s="1"/>
      <c r="V401" s="1"/>
      <c r="W401" s="1"/>
    </row>
    <row r="402" spans="1:23" ht="14.4" x14ac:dyDescent="0.3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R402" s="1"/>
      <c r="S402" s="1"/>
      <c r="T402" s="1"/>
      <c r="U402" s="1"/>
      <c r="V402" s="1"/>
      <c r="W402" s="1"/>
    </row>
    <row r="403" spans="1:23" ht="14.4" x14ac:dyDescent="0.3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R403" s="1"/>
      <c r="S403" s="1"/>
      <c r="T403" s="1"/>
      <c r="U403" s="1"/>
      <c r="V403" s="1"/>
      <c r="W403" s="1"/>
    </row>
    <row r="404" spans="1:23" ht="14.4" x14ac:dyDescent="0.3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R404" s="1"/>
      <c r="S404" s="1"/>
      <c r="T404" s="1"/>
      <c r="U404" s="1"/>
      <c r="V404" s="1"/>
      <c r="W404" s="1"/>
    </row>
    <row r="405" spans="1:23" ht="14.4" x14ac:dyDescent="0.3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R405" s="1"/>
      <c r="S405" s="1"/>
      <c r="T405" s="1"/>
      <c r="U405" s="1"/>
      <c r="V405" s="1"/>
      <c r="W405" s="1"/>
    </row>
    <row r="406" spans="1:23" ht="14.4" x14ac:dyDescent="0.3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R406" s="1"/>
      <c r="S406" s="1"/>
      <c r="T406" s="1"/>
      <c r="U406" s="1"/>
      <c r="V406" s="1"/>
      <c r="W406" s="1"/>
    </row>
    <row r="407" spans="1:23" ht="14.4" x14ac:dyDescent="0.3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R407" s="1"/>
      <c r="S407" s="1"/>
      <c r="T407" s="1"/>
      <c r="U407" s="1"/>
      <c r="V407" s="1"/>
      <c r="W407" s="1"/>
    </row>
    <row r="408" spans="1:23" ht="14.4" x14ac:dyDescent="0.3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R408" s="1"/>
      <c r="S408" s="1"/>
      <c r="T408" s="1"/>
      <c r="U408" s="1"/>
      <c r="V408" s="1"/>
      <c r="W408" s="1"/>
    </row>
    <row r="409" spans="1:23" ht="14.4" x14ac:dyDescent="0.3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R409" s="1"/>
      <c r="S409" s="1"/>
      <c r="T409" s="1"/>
      <c r="U409" s="1"/>
      <c r="V409" s="1"/>
      <c r="W409" s="1"/>
    </row>
    <row r="410" spans="1:23" ht="14.4" x14ac:dyDescent="0.3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R410" s="1"/>
      <c r="S410" s="1"/>
      <c r="T410" s="1"/>
      <c r="U410" s="1"/>
      <c r="V410" s="1"/>
      <c r="W410" s="1"/>
    </row>
    <row r="411" spans="1:23" ht="14.4" x14ac:dyDescent="0.3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R411" s="1"/>
      <c r="S411" s="1"/>
      <c r="T411" s="1"/>
      <c r="U411" s="1"/>
      <c r="V411" s="1"/>
      <c r="W411" s="1"/>
    </row>
    <row r="412" spans="1:23" ht="14.4" x14ac:dyDescent="0.3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R412" s="1"/>
      <c r="S412" s="1"/>
      <c r="T412" s="1"/>
      <c r="U412" s="1"/>
      <c r="V412" s="1"/>
      <c r="W412" s="1"/>
    </row>
    <row r="413" spans="1:23" ht="14.4" x14ac:dyDescent="0.3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R413" s="1"/>
      <c r="S413" s="1"/>
      <c r="T413" s="1"/>
      <c r="U413" s="1"/>
      <c r="V413" s="1"/>
      <c r="W413" s="1"/>
    </row>
    <row r="414" spans="1:23" ht="14.4" x14ac:dyDescent="0.3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R414" s="1"/>
      <c r="S414" s="1"/>
      <c r="T414" s="1"/>
      <c r="U414" s="1"/>
      <c r="V414" s="1"/>
      <c r="W414" s="1"/>
    </row>
    <row r="415" spans="1:23" ht="14.4" x14ac:dyDescent="0.3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R415" s="1"/>
      <c r="S415" s="1"/>
      <c r="T415" s="1"/>
      <c r="U415" s="1"/>
      <c r="V415" s="1"/>
      <c r="W415" s="1"/>
    </row>
    <row r="416" spans="1:23" ht="14.4" x14ac:dyDescent="0.3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R416" s="1"/>
      <c r="S416" s="1"/>
      <c r="T416" s="1"/>
      <c r="U416" s="1"/>
      <c r="V416" s="1"/>
      <c r="W416" s="1"/>
    </row>
    <row r="417" spans="1:23" ht="14.4" x14ac:dyDescent="0.3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R417" s="1"/>
      <c r="S417" s="1"/>
      <c r="T417" s="1"/>
      <c r="U417" s="1"/>
      <c r="V417" s="1"/>
      <c r="W417" s="1"/>
    </row>
    <row r="418" spans="1:23" ht="14.4" x14ac:dyDescent="0.3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R418" s="1"/>
      <c r="S418" s="1"/>
      <c r="T418" s="1"/>
      <c r="U418" s="1"/>
      <c r="V418" s="1"/>
      <c r="W418" s="1"/>
    </row>
    <row r="419" spans="1:23" ht="14.4" x14ac:dyDescent="0.3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R419" s="1"/>
      <c r="S419" s="1"/>
      <c r="T419" s="1"/>
      <c r="U419" s="1"/>
      <c r="V419" s="1"/>
      <c r="W419" s="1"/>
    </row>
    <row r="420" spans="1:23" ht="14.4" x14ac:dyDescent="0.3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R420" s="1"/>
      <c r="S420" s="1"/>
      <c r="T420" s="1"/>
      <c r="U420" s="1"/>
      <c r="V420" s="1"/>
      <c r="W420" s="1"/>
    </row>
    <row r="421" spans="1:23" ht="14.4" x14ac:dyDescent="0.3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R421" s="1"/>
      <c r="S421" s="1"/>
      <c r="T421" s="1"/>
      <c r="U421" s="1"/>
      <c r="V421" s="1"/>
      <c r="W421" s="1"/>
    </row>
    <row r="422" spans="1:23" ht="14.4" x14ac:dyDescent="0.3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R422" s="1"/>
      <c r="S422" s="1"/>
      <c r="T422" s="1"/>
      <c r="U422" s="1"/>
      <c r="V422" s="1"/>
      <c r="W422" s="1"/>
    </row>
    <row r="423" spans="1:23" ht="14.4" x14ac:dyDescent="0.3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R423" s="1"/>
      <c r="S423" s="1"/>
      <c r="T423" s="1"/>
      <c r="U423" s="1"/>
      <c r="V423" s="1"/>
      <c r="W423" s="1"/>
    </row>
    <row r="424" spans="1:23" ht="14.4" x14ac:dyDescent="0.3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R424" s="1"/>
      <c r="S424" s="1"/>
      <c r="T424" s="1"/>
      <c r="U424" s="1"/>
      <c r="V424" s="1"/>
      <c r="W424" s="1"/>
    </row>
    <row r="425" spans="1:23" ht="14.4" x14ac:dyDescent="0.3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R425" s="1"/>
      <c r="S425" s="1"/>
      <c r="T425" s="1"/>
      <c r="U425" s="1"/>
      <c r="V425" s="1"/>
      <c r="W425" s="1"/>
    </row>
    <row r="426" spans="1:23" ht="14.4" x14ac:dyDescent="0.3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R426" s="1"/>
      <c r="S426" s="1"/>
      <c r="T426" s="1"/>
      <c r="U426" s="1"/>
      <c r="V426" s="1"/>
      <c r="W426" s="1"/>
    </row>
    <row r="427" spans="1:23" ht="14.4" x14ac:dyDescent="0.3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R427" s="1"/>
      <c r="S427" s="1"/>
      <c r="T427" s="1"/>
      <c r="U427" s="1"/>
      <c r="V427" s="1"/>
      <c r="W427" s="1"/>
    </row>
    <row r="428" spans="1:23" ht="14.4" x14ac:dyDescent="0.3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R428" s="1"/>
      <c r="S428" s="1"/>
      <c r="T428" s="1"/>
      <c r="U428" s="1"/>
      <c r="V428" s="1"/>
      <c r="W428" s="1"/>
    </row>
    <row r="429" spans="1:23" ht="14.4" x14ac:dyDescent="0.3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R429" s="1"/>
      <c r="S429" s="1"/>
      <c r="T429" s="1"/>
      <c r="U429" s="1"/>
      <c r="V429" s="1"/>
      <c r="W429" s="1"/>
    </row>
    <row r="430" spans="1:23" ht="14.4" x14ac:dyDescent="0.3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R430" s="1"/>
      <c r="S430" s="1"/>
      <c r="T430" s="1"/>
      <c r="U430" s="1"/>
      <c r="V430" s="1"/>
      <c r="W430" s="1"/>
    </row>
    <row r="431" spans="1:23" ht="14.4" x14ac:dyDescent="0.3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R431" s="1"/>
      <c r="S431" s="1"/>
      <c r="T431" s="1"/>
      <c r="U431" s="1"/>
      <c r="V431" s="1"/>
      <c r="W431" s="1"/>
    </row>
    <row r="432" spans="1:23" ht="14.4" x14ac:dyDescent="0.3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R432" s="1"/>
      <c r="S432" s="1"/>
      <c r="T432" s="1"/>
      <c r="U432" s="1"/>
      <c r="V432" s="1"/>
      <c r="W432" s="1"/>
    </row>
    <row r="433" spans="1:23" ht="14.4" x14ac:dyDescent="0.3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R433" s="1"/>
      <c r="S433" s="1"/>
      <c r="T433" s="1"/>
      <c r="U433" s="1"/>
      <c r="V433" s="1"/>
      <c r="W433" s="1"/>
    </row>
    <row r="434" spans="1:23" ht="14.4" x14ac:dyDescent="0.3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R434" s="1"/>
      <c r="S434" s="1"/>
      <c r="T434" s="1"/>
      <c r="U434" s="1"/>
      <c r="V434" s="1"/>
      <c r="W434" s="1"/>
    </row>
    <row r="435" spans="1:23" ht="14.4" x14ac:dyDescent="0.3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R435" s="1"/>
      <c r="S435" s="1"/>
      <c r="T435" s="1"/>
      <c r="U435" s="1"/>
      <c r="V435" s="1"/>
      <c r="W435" s="1"/>
    </row>
    <row r="436" spans="1:23" ht="14.4" x14ac:dyDescent="0.3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R436" s="1"/>
      <c r="S436" s="1"/>
      <c r="T436" s="1"/>
      <c r="U436" s="1"/>
      <c r="V436" s="1"/>
      <c r="W436" s="1"/>
    </row>
    <row r="437" spans="1:23" ht="14.4" x14ac:dyDescent="0.3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R437" s="1"/>
      <c r="S437" s="1"/>
      <c r="T437" s="1"/>
      <c r="U437" s="1"/>
      <c r="V437" s="1"/>
      <c r="W437" s="1"/>
    </row>
    <row r="438" spans="1:23" ht="14.4" x14ac:dyDescent="0.3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R438" s="1"/>
      <c r="S438" s="1"/>
      <c r="T438" s="1"/>
      <c r="U438" s="1"/>
      <c r="V438" s="1"/>
      <c r="W438" s="1"/>
    </row>
    <row r="439" spans="1:23" ht="14.4" x14ac:dyDescent="0.3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R439" s="1"/>
      <c r="S439" s="1"/>
      <c r="T439" s="1"/>
      <c r="U439" s="1"/>
      <c r="V439" s="1"/>
      <c r="W439" s="1"/>
    </row>
    <row r="440" spans="1:23" ht="14.4" x14ac:dyDescent="0.3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R440" s="1"/>
      <c r="S440" s="1"/>
      <c r="T440" s="1"/>
      <c r="U440" s="1"/>
      <c r="V440" s="1"/>
      <c r="W440" s="1"/>
    </row>
    <row r="441" spans="1:23" ht="14.4" x14ac:dyDescent="0.3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R441" s="1"/>
      <c r="S441" s="1"/>
      <c r="T441" s="1"/>
      <c r="U441" s="1"/>
      <c r="V441" s="1"/>
      <c r="W441" s="1"/>
    </row>
    <row r="442" spans="1:23" ht="14.4" x14ac:dyDescent="0.3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R442" s="1"/>
      <c r="S442" s="1"/>
      <c r="T442" s="1"/>
      <c r="U442" s="1"/>
      <c r="V442" s="1"/>
      <c r="W442" s="1"/>
    </row>
    <row r="443" spans="1:23" ht="14.4" x14ac:dyDescent="0.3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R443" s="1"/>
      <c r="S443" s="1"/>
      <c r="T443" s="1"/>
      <c r="U443" s="1"/>
      <c r="V443" s="1"/>
      <c r="W443" s="1"/>
    </row>
    <row r="444" spans="1:23" ht="14.4" x14ac:dyDescent="0.3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R444" s="1"/>
      <c r="S444" s="1"/>
      <c r="T444" s="1"/>
      <c r="U444" s="1"/>
      <c r="V444" s="1"/>
      <c r="W444" s="1"/>
    </row>
    <row r="445" spans="1:23" ht="14.4" x14ac:dyDescent="0.3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R445" s="1"/>
      <c r="S445" s="1"/>
      <c r="T445" s="1"/>
      <c r="U445" s="1"/>
      <c r="V445" s="1"/>
      <c r="W445" s="1"/>
    </row>
    <row r="446" spans="1:23" ht="14.4" x14ac:dyDescent="0.3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R446" s="1"/>
      <c r="S446" s="1"/>
      <c r="T446" s="1"/>
      <c r="U446" s="1"/>
      <c r="V446" s="1"/>
      <c r="W446" s="1"/>
    </row>
    <row r="447" spans="1:23" ht="14.4" x14ac:dyDescent="0.3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R447" s="1"/>
      <c r="S447" s="1"/>
      <c r="T447" s="1"/>
      <c r="U447" s="1"/>
      <c r="V447" s="1"/>
      <c r="W447" s="1"/>
    </row>
    <row r="448" spans="1:23" ht="14.4" x14ac:dyDescent="0.3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R448" s="1"/>
      <c r="S448" s="1"/>
      <c r="T448" s="1"/>
      <c r="U448" s="1"/>
      <c r="V448" s="1"/>
      <c r="W448" s="1"/>
    </row>
    <row r="449" spans="1:23" ht="14.4" x14ac:dyDescent="0.3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R449" s="1"/>
      <c r="S449" s="1"/>
      <c r="T449" s="1"/>
      <c r="U449" s="1"/>
      <c r="V449" s="1"/>
      <c r="W449" s="1"/>
    </row>
    <row r="450" spans="1:23" ht="14.4" x14ac:dyDescent="0.3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R450" s="1"/>
      <c r="S450" s="1"/>
      <c r="T450" s="1"/>
      <c r="U450" s="1"/>
      <c r="V450" s="1"/>
      <c r="W450" s="1"/>
    </row>
    <row r="451" spans="1:23" ht="14.4" x14ac:dyDescent="0.3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R451" s="1"/>
      <c r="S451" s="1"/>
      <c r="T451" s="1"/>
      <c r="U451" s="1"/>
      <c r="V451" s="1"/>
      <c r="W451" s="1"/>
    </row>
    <row r="452" spans="1:23" ht="14.4" x14ac:dyDescent="0.3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R452" s="1"/>
      <c r="S452" s="1"/>
      <c r="T452" s="1"/>
      <c r="U452" s="1"/>
      <c r="V452" s="1"/>
      <c r="W452" s="1"/>
    </row>
    <row r="453" spans="1:23" ht="14.4" x14ac:dyDescent="0.3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R453" s="1"/>
      <c r="S453" s="1"/>
      <c r="T453" s="1"/>
      <c r="U453" s="1"/>
      <c r="V453" s="1"/>
      <c r="W453" s="1"/>
    </row>
    <row r="454" spans="1:23" ht="14.4" x14ac:dyDescent="0.3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R454" s="1"/>
      <c r="S454" s="1"/>
      <c r="T454" s="1"/>
      <c r="U454" s="1"/>
      <c r="V454" s="1"/>
      <c r="W454" s="1"/>
    </row>
    <row r="455" spans="1:23" ht="14.4" x14ac:dyDescent="0.3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R455" s="1"/>
      <c r="S455" s="1"/>
      <c r="T455" s="1"/>
      <c r="U455" s="1"/>
      <c r="V455" s="1"/>
      <c r="W455" s="1"/>
    </row>
    <row r="456" spans="1:23" ht="14.4" x14ac:dyDescent="0.3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R456" s="1"/>
      <c r="S456" s="1"/>
      <c r="T456" s="1"/>
      <c r="U456" s="1"/>
      <c r="V456" s="1"/>
      <c r="W456" s="1"/>
    </row>
    <row r="457" spans="1:23" ht="14.4" x14ac:dyDescent="0.3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R457" s="1"/>
      <c r="S457" s="1"/>
      <c r="T457" s="1"/>
      <c r="U457" s="1"/>
      <c r="V457" s="1"/>
      <c r="W457" s="1"/>
    </row>
    <row r="458" spans="1:23" ht="14.4" x14ac:dyDescent="0.3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R458" s="1"/>
      <c r="S458" s="1"/>
      <c r="T458" s="1"/>
      <c r="U458" s="1"/>
      <c r="V458" s="1"/>
      <c r="W458" s="1"/>
    </row>
    <row r="459" spans="1:23" ht="14.4" x14ac:dyDescent="0.3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R459" s="1"/>
      <c r="S459" s="1"/>
      <c r="T459" s="1"/>
      <c r="U459" s="1"/>
      <c r="V459" s="1"/>
      <c r="W459" s="1"/>
    </row>
    <row r="460" spans="1:23" ht="14.4" x14ac:dyDescent="0.3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R460" s="1"/>
      <c r="S460" s="1"/>
      <c r="T460" s="1"/>
      <c r="U460" s="1"/>
      <c r="V460" s="1"/>
      <c r="W460" s="1"/>
    </row>
    <row r="461" spans="1:23" ht="14.4" x14ac:dyDescent="0.3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R461" s="1"/>
      <c r="S461" s="1"/>
      <c r="T461" s="1"/>
      <c r="U461" s="1"/>
      <c r="V461" s="1"/>
      <c r="W461" s="1"/>
    </row>
    <row r="462" spans="1:23" ht="14.4" x14ac:dyDescent="0.3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R462" s="1"/>
      <c r="S462" s="1"/>
      <c r="T462" s="1"/>
      <c r="U462" s="1"/>
      <c r="V462" s="1"/>
      <c r="W462" s="1"/>
    </row>
    <row r="463" spans="1:23" ht="14.4" x14ac:dyDescent="0.3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R463" s="1"/>
      <c r="S463" s="1"/>
      <c r="T463" s="1"/>
      <c r="U463" s="1"/>
      <c r="V463" s="1"/>
      <c r="W463" s="1"/>
    </row>
    <row r="464" spans="1:23" ht="14.4" x14ac:dyDescent="0.3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R464" s="1"/>
      <c r="S464" s="1"/>
      <c r="T464" s="1"/>
      <c r="U464" s="1"/>
      <c r="V464" s="1"/>
      <c r="W464" s="1"/>
    </row>
    <row r="465" spans="1:23" ht="14.4" x14ac:dyDescent="0.3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R465" s="1"/>
      <c r="S465" s="1"/>
      <c r="T465" s="1"/>
      <c r="U465" s="1"/>
      <c r="V465" s="1"/>
      <c r="W465" s="1"/>
    </row>
    <row r="466" spans="1:23" ht="14.4" x14ac:dyDescent="0.3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R466" s="1"/>
      <c r="S466" s="1"/>
      <c r="T466" s="1"/>
      <c r="U466" s="1"/>
      <c r="V466" s="1"/>
      <c r="W466" s="1"/>
    </row>
    <row r="467" spans="1:23" ht="14.4" x14ac:dyDescent="0.3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R467" s="1"/>
      <c r="S467" s="1"/>
      <c r="T467" s="1"/>
      <c r="U467" s="1"/>
      <c r="V467" s="1"/>
      <c r="W467" s="1"/>
    </row>
    <row r="468" spans="1:23" ht="14.4" x14ac:dyDescent="0.3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R468" s="1"/>
      <c r="S468" s="1"/>
      <c r="T468" s="1"/>
      <c r="U468" s="1"/>
      <c r="V468" s="1"/>
      <c r="W468" s="1"/>
    </row>
    <row r="469" spans="1:23" ht="14.4" x14ac:dyDescent="0.3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R469" s="1"/>
      <c r="S469" s="1"/>
      <c r="T469" s="1"/>
      <c r="U469" s="1"/>
      <c r="V469" s="1"/>
      <c r="W469" s="1"/>
    </row>
    <row r="470" spans="1:23" ht="14.4" x14ac:dyDescent="0.3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R470" s="1"/>
      <c r="S470" s="1"/>
      <c r="T470" s="1"/>
      <c r="U470" s="1"/>
      <c r="V470" s="1"/>
      <c r="W470" s="1"/>
    </row>
    <row r="471" spans="1:23" ht="14.4" x14ac:dyDescent="0.3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R471" s="1"/>
      <c r="S471" s="1"/>
      <c r="T471" s="1"/>
      <c r="U471" s="1"/>
      <c r="V471" s="1"/>
      <c r="W471" s="1"/>
    </row>
    <row r="472" spans="1:23" ht="14.4" x14ac:dyDescent="0.3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R472" s="1"/>
      <c r="S472" s="1"/>
      <c r="T472" s="1"/>
      <c r="U472" s="1"/>
      <c r="V472" s="1"/>
      <c r="W472" s="1"/>
    </row>
    <row r="473" spans="1:23" ht="14.4" x14ac:dyDescent="0.3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R473" s="1"/>
      <c r="S473" s="1"/>
      <c r="T473" s="1"/>
      <c r="U473" s="1"/>
      <c r="V473" s="1"/>
      <c r="W473" s="1"/>
    </row>
    <row r="474" spans="1:23" ht="14.4" x14ac:dyDescent="0.3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R474" s="1"/>
      <c r="S474" s="1"/>
      <c r="T474" s="1"/>
      <c r="U474" s="1"/>
      <c r="V474" s="1"/>
      <c r="W474" s="1"/>
    </row>
    <row r="475" spans="1:23" ht="14.4" x14ac:dyDescent="0.3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R475" s="1"/>
      <c r="S475" s="1"/>
      <c r="T475" s="1"/>
      <c r="U475" s="1"/>
      <c r="V475" s="1"/>
      <c r="W475" s="1"/>
    </row>
    <row r="476" spans="1:23" ht="14.4" x14ac:dyDescent="0.3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R476" s="1"/>
      <c r="S476" s="1"/>
      <c r="T476" s="1"/>
      <c r="U476" s="1"/>
      <c r="V476" s="1"/>
      <c r="W476" s="1"/>
    </row>
    <row r="477" spans="1:23" ht="14.4" x14ac:dyDescent="0.3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R477" s="1"/>
      <c r="S477" s="1"/>
      <c r="T477" s="1"/>
      <c r="U477" s="1"/>
      <c r="V477" s="1"/>
      <c r="W477" s="1"/>
    </row>
    <row r="478" spans="1:23" ht="14.4" x14ac:dyDescent="0.3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R478" s="1"/>
      <c r="S478" s="1"/>
      <c r="T478" s="1"/>
      <c r="U478" s="1"/>
      <c r="V478" s="1"/>
      <c r="W478" s="1"/>
    </row>
    <row r="479" spans="1:23" ht="14.4" x14ac:dyDescent="0.3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R479" s="1"/>
      <c r="S479" s="1"/>
      <c r="T479" s="1"/>
      <c r="U479" s="1"/>
      <c r="V479" s="1"/>
      <c r="W479" s="1"/>
    </row>
    <row r="480" spans="1:23" ht="14.4" x14ac:dyDescent="0.3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R480" s="1"/>
      <c r="S480" s="1"/>
      <c r="T480" s="1"/>
      <c r="U480" s="1"/>
      <c r="V480" s="1"/>
      <c r="W480" s="1"/>
    </row>
    <row r="481" spans="1:23" ht="14.4" x14ac:dyDescent="0.3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R481" s="1"/>
      <c r="S481" s="1"/>
      <c r="T481" s="1"/>
      <c r="U481" s="1"/>
      <c r="V481" s="1"/>
      <c r="W481" s="1"/>
    </row>
    <row r="482" spans="1:23" ht="14.4" x14ac:dyDescent="0.3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R482" s="1"/>
      <c r="S482" s="1"/>
      <c r="T482" s="1"/>
      <c r="U482" s="1"/>
      <c r="V482" s="1"/>
      <c r="W482" s="1"/>
    </row>
    <row r="483" spans="1:23" ht="14.4" x14ac:dyDescent="0.3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R483" s="1"/>
      <c r="S483" s="1"/>
      <c r="T483" s="1"/>
      <c r="U483" s="1"/>
      <c r="V483" s="1"/>
      <c r="W483" s="1"/>
    </row>
    <row r="484" spans="1:23" ht="14.4" x14ac:dyDescent="0.3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R484" s="1"/>
      <c r="S484" s="1"/>
      <c r="T484" s="1"/>
      <c r="U484" s="1"/>
      <c r="V484" s="1"/>
      <c r="W484" s="1"/>
    </row>
    <row r="485" spans="1:23" ht="14.4" x14ac:dyDescent="0.3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R485" s="1"/>
      <c r="S485" s="1"/>
      <c r="T485" s="1"/>
      <c r="U485" s="1"/>
      <c r="V485" s="1"/>
      <c r="W485" s="1"/>
    </row>
    <row r="486" spans="1:23" ht="14.4" x14ac:dyDescent="0.3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R486" s="1"/>
      <c r="S486" s="1"/>
      <c r="T486" s="1"/>
      <c r="U486" s="1"/>
      <c r="V486" s="1"/>
      <c r="W486" s="1"/>
    </row>
    <row r="487" spans="1:23" ht="14.4" x14ac:dyDescent="0.3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R487" s="1"/>
      <c r="S487" s="1"/>
      <c r="T487" s="1"/>
      <c r="U487" s="1"/>
      <c r="V487" s="1"/>
      <c r="W487" s="1"/>
    </row>
    <row r="488" spans="1:23" ht="14.4" x14ac:dyDescent="0.3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R488" s="1"/>
      <c r="S488" s="1"/>
      <c r="T488" s="1"/>
      <c r="U488" s="1"/>
      <c r="V488" s="1"/>
      <c r="W488" s="1"/>
    </row>
    <row r="489" spans="1:23" ht="14.4" x14ac:dyDescent="0.3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R489" s="1"/>
      <c r="S489" s="1"/>
      <c r="T489" s="1"/>
      <c r="U489" s="1"/>
      <c r="V489" s="1"/>
      <c r="W489" s="1"/>
    </row>
    <row r="490" spans="1:23" ht="14.4" x14ac:dyDescent="0.3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R490" s="1"/>
      <c r="S490" s="1"/>
      <c r="T490" s="1"/>
      <c r="U490" s="1"/>
      <c r="V490" s="1"/>
      <c r="W490" s="1"/>
    </row>
    <row r="491" spans="1:23" ht="14.4" x14ac:dyDescent="0.3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R491" s="1"/>
      <c r="S491" s="1"/>
      <c r="T491" s="1"/>
      <c r="U491" s="1"/>
      <c r="V491" s="1"/>
      <c r="W491" s="1"/>
    </row>
    <row r="492" spans="1:23" ht="14.4" x14ac:dyDescent="0.3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R492" s="1"/>
      <c r="S492" s="1"/>
      <c r="T492" s="1"/>
      <c r="U492" s="1"/>
      <c r="V492" s="1"/>
      <c r="W492" s="1"/>
    </row>
    <row r="493" spans="1:23" ht="14.4" x14ac:dyDescent="0.3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R493" s="1"/>
      <c r="S493" s="1"/>
      <c r="T493" s="1"/>
      <c r="U493" s="1"/>
      <c r="V493" s="1"/>
      <c r="W493" s="1"/>
    </row>
    <row r="494" spans="1:23" ht="14.4" x14ac:dyDescent="0.3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R494" s="1"/>
      <c r="S494" s="1"/>
      <c r="T494" s="1"/>
      <c r="U494" s="1"/>
      <c r="V494" s="1"/>
      <c r="W494" s="1"/>
    </row>
    <row r="495" spans="1:23" ht="14.4" x14ac:dyDescent="0.3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R495" s="1"/>
      <c r="S495" s="1"/>
      <c r="T495" s="1"/>
      <c r="U495" s="1"/>
      <c r="V495" s="1"/>
      <c r="W495" s="1"/>
    </row>
    <row r="496" spans="1:23" ht="14.4" x14ac:dyDescent="0.3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R496" s="1"/>
      <c r="S496" s="1"/>
      <c r="T496" s="1"/>
      <c r="U496" s="1"/>
      <c r="V496" s="1"/>
      <c r="W496" s="1"/>
    </row>
    <row r="497" spans="1:23" ht="14.4" x14ac:dyDescent="0.3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R497" s="1"/>
      <c r="S497" s="1"/>
      <c r="T497" s="1"/>
      <c r="U497" s="1"/>
      <c r="V497" s="1"/>
      <c r="W497" s="1"/>
    </row>
    <row r="498" spans="1:23" ht="14.4" x14ac:dyDescent="0.3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R498" s="1"/>
      <c r="S498" s="1"/>
      <c r="T498" s="1"/>
      <c r="U498" s="1"/>
      <c r="V498" s="1"/>
      <c r="W498" s="1"/>
    </row>
    <row r="499" spans="1:23" ht="14.4" x14ac:dyDescent="0.3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R499" s="1"/>
      <c r="S499" s="1"/>
      <c r="T499" s="1"/>
      <c r="U499" s="1"/>
      <c r="V499" s="1"/>
      <c r="W499" s="1"/>
    </row>
    <row r="500" spans="1:23" ht="14.4" x14ac:dyDescent="0.3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R500" s="1"/>
      <c r="S500" s="1"/>
      <c r="T500" s="1"/>
      <c r="U500" s="1"/>
      <c r="V500" s="1"/>
      <c r="W500" s="1"/>
    </row>
    <row r="501" spans="1:23" ht="14.4" x14ac:dyDescent="0.3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R501" s="1"/>
      <c r="S501" s="1"/>
      <c r="T501" s="1"/>
      <c r="U501" s="1"/>
      <c r="V501" s="1"/>
      <c r="W501" s="1"/>
    </row>
    <row r="502" spans="1:23" ht="14.4" x14ac:dyDescent="0.3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R502" s="1"/>
      <c r="S502" s="1"/>
      <c r="T502" s="1"/>
      <c r="U502" s="1"/>
      <c r="V502" s="1"/>
      <c r="W502" s="1"/>
    </row>
    <row r="503" spans="1:23" ht="14.4" x14ac:dyDescent="0.3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R503" s="1"/>
      <c r="S503" s="1"/>
      <c r="T503" s="1"/>
      <c r="U503" s="1"/>
      <c r="V503" s="1"/>
      <c r="W503" s="1"/>
    </row>
    <row r="504" spans="1:23" ht="14.4" x14ac:dyDescent="0.3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R504" s="1"/>
      <c r="S504" s="1"/>
      <c r="T504" s="1"/>
      <c r="U504" s="1"/>
      <c r="V504" s="1"/>
      <c r="W504" s="1"/>
    </row>
    <row r="505" spans="1:23" ht="14.4" x14ac:dyDescent="0.3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R505" s="1"/>
      <c r="S505" s="1"/>
      <c r="T505" s="1"/>
      <c r="U505" s="1"/>
      <c r="V505" s="1"/>
      <c r="W505" s="1"/>
    </row>
    <row r="506" spans="1:23" ht="14.4" x14ac:dyDescent="0.3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R506" s="1"/>
      <c r="S506" s="1"/>
      <c r="T506" s="1"/>
      <c r="U506" s="1"/>
      <c r="V506" s="1"/>
      <c r="W506" s="1"/>
    </row>
    <row r="507" spans="1:23" ht="14.4" x14ac:dyDescent="0.3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R507" s="1"/>
      <c r="S507" s="1"/>
      <c r="T507" s="1"/>
      <c r="U507" s="1"/>
      <c r="V507" s="1"/>
      <c r="W507" s="1"/>
    </row>
    <row r="508" spans="1:23" ht="14.4" x14ac:dyDescent="0.3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R508" s="1"/>
      <c r="S508" s="1"/>
      <c r="T508" s="1"/>
      <c r="U508" s="1"/>
      <c r="V508" s="1"/>
      <c r="W508" s="1"/>
    </row>
    <row r="509" spans="1:23" ht="14.4" x14ac:dyDescent="0.3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R509" s="1"/>
      <c r="S509" s="1"/>
      <c r="T509" s="1"/>
      <c r="U509" s="1"/>
      <c r="V509" s="1"/>
      <c r="W509" s="1"/>
    </row>
    <row r="510" spans="1:23" ht="14.4" x14ac:dyDescent="0.3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R510" s="1"/>
      <c r="S510" s="1"/>
      <c r="T510" s="1"/>
      <c r="U510" s="1"/>
      <c r="V510" s="1"/>
      <c r="W510" s="1"/>
    </row>
    <row r="511" spans="1:23" ht="14.4" x14ac:dyDescent="0.3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R511" s="1"/>
      <c r="S511" s="1"/>
      <c r="T511" s="1"/>
      <c r="U511" s="1"/>
      <c r="V511" s="1"/>
      <c r="W511" s="1"/>
    </row>
    <row r="512" spans="1:23" ht="14.4" x14ac:dyDescent="0.3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R512" s="1"/>
      <c r="S512" s="1"/>
      <c r="T512" s="1"/>
      <c r="U512" s="1"/>
      <c r="V512" s="1"/>
      <c r="W512" s="1"/>
    </row>
    <row r="513" spans="1:23" ht="14.4" x14ac:dyDescent="0.3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R513" s="1"/>
      <c r="S513" s="1"/>
      <c r="T513" s="1"/>
      <c r="U513" s="1"/>
      <c r="V513" s="1"/>
      <c r="W513" s="1"/>
    </row>
    <row r="514" spans="1:23" ht="14.4" x14ac:dyDescent="0.3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R514" s="1"/>
      <c r="S514" s="1"/>
      <c r="T514" s="1"/>
      <c r="U514" s="1"/>
      <c r="V514" s="1"/>
      <c r="W514" s="1"/>
    </row>
    <row r="515" spans="1:23" ht="14.4" x14ac:dyDescent="0.3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R515" s="1"/>
      <c r="S515" s="1"/>
      <c r="T515" s="1"/>
      <c r="U515" s="1"/>
      <c r="V515" s="1"/>
      <c r="W515" s="1"/>
    </row>
    <row r="516" spans="1:23" ht="14.4" x14ac:dyDescent="0.3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R516" s="1"/>
      <c r="S516" s="1"/>
      <c r="T516" s="1"/>
      <c r="U516" s="1"/>
      <c r="V516" s="1"/>
      <c r="W516" s="1"/>
    </row>
    <row r="517" spans="1:23" ht="14.4" x14ac:dyDescent="0.3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R517" s="1"/>
      <c r="S517" s="1"/>
      <c r="T517" s="1"/>
      <c r="U517" s="1"/>
      <c r="V517" s="1"/>
      <c r="W517" s="1"/>
    </row>
    <row r="518" spans="1:23" ht="14.4" x14ac:dyDescent="0.3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R518" s="1"/>
      <c r="S518" s="1"/>
      <c r="T518" s="1"/>
      <c r="U518" s="1"/>
      <c r="V518" s="1"/>
      <c r="W518" s="1"/>
    </row>
    <row r="519" spans="1:23" ht="14.4" x14ac:dyDescent="0.3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R519" s="1"/>
      <c r="S519" s="1"/>
      <c r="T519" s="1"/>
      <c r="U519" s="1"/>
      <c r="V519" s="1"/>
      <c r="W519" s="1"/>
    </row>
    <row r="520" spans="1:23" ht="14.4" x14ac:dyDescent="0.3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R520" s="1"/>
      <c r="S520" s="1"/>
      <c r="T520" s="1"/>
      <c r="U520" s="1"/>
      <c r="V520" s="1"/>
      <c r="W520" s="1"/>
    </row>
    <row r="521" spans="1:23" ht="14.4" x14ac:dyDescent="0.3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R521" s="1"/>
      <c r="S521" s="1"/>
      <c r="T521" s="1"/>
      <c r="U521" s="1"/>
      <c r="V521" s="1"/>
      <c r="W521" s="1"/>
    </row>
    <row r="522" spans="1:23" ht="14.4" x14ac:dyDescent="0.3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R522" s="1"/>
      <c r="S522" s="1"/>
      <c r="T522" s="1"/>
      <c r="U522" s="1"/>
      <c r="V522" s="1"/>
      <c r="W522" s="1"/>
    </row>
    <row r="523" spans="1:23" ht="14.4" x14ac:dyDescent="0.3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R523" s="1"/>
      <c r="S523" s="1"/>
      <c r="T523" s="1"/>
      <c r="U523" s="1"/>
      <c r="V523" s="1"/>
      <c r="W523" s="1"/>
    </row>
    <row r="524" spans="1:23" ht="14.4" x14ac:dyDescent="0.3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R524" s="1"/>
      <c r="S524" s="1"/>
      <c r="T524" s="1"/>
      <c r="U524" s="1"/>
      <c r="V524" s="1"/>
      <c r="W524" s="1"/>
    </row>
    <row r="525" spans="1:23" ht="14.4" x14ac:dyDescent="0.3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R525" s="1"/>
      <c r="S525" s="1"/>
      <c r="T525" s="1"/>
      <c r="U525" s="1"/>
      <c r="V525" s="1"/>
      <c r="W525" s="1"/>
    </row>
    <row r="526" spans="1:23" ht="14.4" x14ac:dyDescent="0.3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R526" s="1"/>
      <c r="S526" s="1"/>
      <c r="T526" s="1"/>
      <c r="U526" s="1"/>
      <c r="V526" s="1"/>
      <c r="W526" s="1"/>
    </row>
    <row r="527" spans="1:23" ht="14.4" x14ac:dyDescent="0.3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R527" s="1"/>
      <c r="S527" s="1"/>
      <c r="T527" s="1"/>
      <c r="U527" s="1"/>
      <c r="V527" s="1"/>
      <c r="W527" s="1"/>
    </row>
    <row r="528" spans="1:23" ht="14.4" x14ac:dyDescent="0.3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R528" s="1"/>
      <c r="S528" s="1"/>
      <c r="T528" s="1"/>
      <c r="U528" s="1"/>
      <c r="V528" s="1"/>
      <c r="W528" s="1"/>
    </row>
    <row r="529" spans="1:23" ht="14.4" x14ac:dyDescent="0.3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R529" s="1"/>
      <c r="S529" s="1"/>
      <c r="T529" s="1"/>
      <c r="U529" s="1"/>
      <c r="V529" s="1"/>
      <c r="W529" s="1"/>
    </row>
    <row r="530" spans="1:23" ht="14.4" x14ac:dyDescent="0.3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R530" s="1"/>
      <c r="S530" s="1"/>
      <c r="T530" s="1"/>
      <c r="U530" s="1"/>
      <c r="V530" s="1"/>
      <c r="W530" s="1"/>
    </row>
    <row r="531" spans="1:23" ht="14.4" x14ac:dyDescent="0.3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R531" s="1"/>
      <c r="S531" s="1"/>
      <c r="T531" s="1"/>
      <c r="U531" s="1"/>
      <c r="V531" s="1"/>
      <c r="W531" s="1"/>
    </row>
    <row r="532" spans="1:23" ht="14.4" x14ac:dyDescent="0.3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R532" s="1"/>
      <c r="S532" s="1"/>
      <c r="T532" s="1"/>
      <c r="U532" s="1"/>
      <c r="V532" s="1"/>
      <c r="W532" s="1"/>
    </row>
    <row r="533" spans="1:23" ht="14.4" x14ac:dyDescent="0.3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R533" s="1"/>
      <c r="S533" s="1"/>
      <c r="T533" s="1"/>
      <c r="U533" s="1"/>
      <c r="V533" s="1"/>
      <c r="W533" s="1"/>
    </row>
    <row r="534" spans="1:23" ht="14.4" x14ac:dyDescent="0.3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R534" s="1"/>
      <c r="S534" s="1"/>
      <c r="T534" s="1"/>
      <c r="U534" s="1"/>
      <c r="V534" s="1"/>
      <c r="W534" s="1"/>
    </row>
    <row r="535" spans="1:23" ht="14.4" x14ac:dyDescent="0.3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R535" s="1"/>
      <c r="S535" s="1"/>
      <c r="T535" s="1"/>
      <c r="U535" s="1"/>
      <c r="V535" s="1"/>
      <c r="W535" s="1"/>
    </row>
    <row r="536" spans="1:23" ht="14.4" x14ac:dyDescent="0.3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R536" s="1"/>
      <c r="S536" s="1"/>
      <c r="T536" s="1"/>
      <c r="U536" s="1"/>
      <c r="V536" s="1"/>
      <c r="W536" s="1"/>
    </row>
    <row r="537" spans="1:23" ht="14.4" x14ac:dyDescent="0.3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R537" s="1"/>
      <c r="S537" s="1"/>
      <c r="T537" s="1"/>
      <c r="U537" s="1"/>
      <c r="V537" s="1"/>
      <c r="W537" s="1"/>
    </row>
    <row r="538" spans="1:23" ht="14.4" x14ac:dyDescent="0.3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R538" s="1"/>
      <c r="S538" s="1"/>
      <c r="T538" s="1"/>
      <c r="U538" s="1"/>
      <c r="V538" s="1"/>
      <c r="W538" s="1"/>
    </row>
    <row r="539" spans="1:23" ht="14.4" x14ac:dyDescent="0.3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R539" s="1"/>
      <c r="S539" s="1"/>
      <c r="T539" s="1"/>
      <c r="U539" s="1"/>
      <c r="V539" s="1"/>
      <c r="W539" s="1"/>
    </row>
    <row r="540" spans="1:23" ht="14.4" x14ac:dyDescent="0.3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R540" s="1"/>
      <c r="S540" s="1"/>
      <c r="T540" s="1"/>
      <c r="U540" s="1"/>
      <c r="V540" s="1"/>
      <c r="W540" s="1"/>
    </row>
    <row r="541" spans="1:23" ht="14.4" x14ac:dyDescent="0.3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R541" s="1"/>
      <c r="S541" s="1"/>
      <c r="T541" s="1"/>
      <c r="U541" s="1"/>
      <c r="V541" s="1"/>
      <c r="W541" s="1"/>
    </row>
    <row r="542" spans="1:23" ht="14.4" x14ac:dyDescent="0.3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R542" s="1"/>
      <c r="S542" s="1"/>
      <c r="T542" s="1"/>
      <c r="U542" s="1"/>
      <c r="V542" s="1"/>
      <c r="W542" s="1"/>
    </row>
    <row r="543" spans="1:23" ht="14.4" x14ac:dyDescent="0.3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R543" s="1"/>
      <c r="S543" s="1"/>
      <c r="T543" s="1"/>
      <c r="U543" s="1"/>
      <c r="V543" s="1"/>
      <c r="W543" s="1"/>
    </row>
    <row r="544" spans="1:23" ht="14.4" x14ac:dyDescent="0.3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R544" s="1"/>
      <c r="S544" s="1"/>
      <c r="T544" s="1"/>
      <c r="U544" s="1"/>
      <c r="V544" s="1"/>
      <c r="W544" s="1"/>
    </row>
    <row r="545" spans="1:23" ht="14.4" x14ac:dyDescent="0.3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R545" s="1"/>
      <c r="S545" s="1"/>
      <c r="T545" s="1"/>
      <c r="U545" s="1"/>
      <c r="V545" s="1"/>
      <c r="W545" s="1"/>
    </row>
    <row r="546" spans="1:23" ht="14.4" x14ac:dyDescent="0.3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R546" s="1"/>
      <c r="S546" s="1"/>
      <c r="T546" s="1"/>
      <c r="U546" s="1"/>
      <c r="V546" s="1"/>
      <c r="W546" s="1"/>
    </row>
    <row r="547" spans="1:23" ht="14.4" x14ac:dyDescent="0.3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R547" s="1"/>
      <c r="S547" s="1"/>
      <c r="T547" s="1"/>
      <c r="U547" s="1"/>
      <c r="V547" s="1"/>
      <c r="W547" s="1"/>
    </row>
    <row r="548" spans="1:23" ht="14.4" x14ac:dyDescent="0.3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R548" s="1"/>
      <c r="S548" s="1"/>
      <c r="T548" s="1"/>
      <c r="U548" s="1"/>
      <c r="V548" s="1"/>
      <c r="W548" s="1"/>
    </row>
    <row r="549" spans="1:23" ht="14.4" x14ac:dyDescent="0.3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R549" s="1"/>
      <c r="S549" s="1"/>
      <c r="T549" s="1"/>
      <c r="U549" s="1"/>
      <c r="V549" s="1"/>
      <c r="W549" s="1"/>
    </row>
    <row r="550" spans="1:23" ht="14.4" x14ac:dyDescent="0.3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R550" s="1"/>
      <c r="S550" s="1"/>
      <c r="T550" s="1"/>
      <c r="U550" s="1"/>
      <c r="V550" s="1"/>
      <c r="W550" s="1"/>
    </row>
    <row r="551" spans="1:23" ht="14.4" x14ac:dyDescent="0.3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R551" s="1"/>
      <c r="S551" s="1"/>
      <c r="T551" s="1"/>
      <c r="U551" s="1"/>
      <c r="V551" s="1"/>
      <c r="W551" s="1"/>
    </row>
    <row r="552" spans="1:23" ht="14.4" x14ac:dyDescent="0.3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R552" s="1"/>
      <c r="S552" s="1"/>
      <c r="T552" s="1"/>
      <c r="U552" s="1"/>
      <c r="V552" s="1"/>
      <c r="W552" s="1"/>
    </row>
    <row r="553" spans="1:23" ht="14.4" x14ac:dyDescent="0.3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R553" s="1"/>
      <c r="S553" s="1"/>
      <c r="T553" s="1"/>
      <c r="U553" s="1"/>
      <c r="V553" s="1"/>
      <c r="W553" s="1"/>
    </row>
    <row r="554" spans="1:23" ht="14.4" x14ac:dyDescent="0.3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R554" s="1"/>
      <c r="S554" s="1"/>
      <c r="T554" s="1"/>
      <c r="U554" s="1"/>
      <c r="V554" s="1"/>
      <c r="W554" s="1"/>
    </row>
    <row r="555" spans="1:23" ht="14.4" x14ac:dyDescent="0.3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R555" s="1"/>
      <c r="S555" s="1"/>
      <c r="T555" s="1"/>
      <c r="U555" s="1"/>
      <c r="V555" s="1"/>
      <c r="W555" s="1"/>
    </row>
    <row r="556" spans="1:23" ht="14.4" x14ac:dyDescent="0.3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R556" s="1"/>
      <c r="S556" s="1"/>
      <c r="T556" s="1"/>
      <c r="U556" s="1"/>
      <c r="V556" s="1"/>
      <c r="W556" s="1"/>
    </row>
    <row r="557" spans="1:23" ht="14.4" x14ac:dyDescent="0.3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R557" s="1"/>
      <c r="S557" s="1"/>
      <c r="T557" s="1"/>
      <c r="U557" s="1"/>
      <c r="V557" s="1"/>
      <c r="W557" s="1"/>
    </row>
    <row r="558" spans="1:23" ht="14.4" x14ac:dyDescent="0.3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R558" s="1"/>
      <c r="S558" s="1"/>
      <c r="T558" s="1"/>
      <c r="U558" s="1"/>
      <c r="V558" s="1"/>
      <c r="W558" s="1"/>
    </row>
    <row r="559" spans="1:23" ht="14.4" x14ac:dyDescent="0.3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R559" s="1"/>
      <c r="S559" s="1"/>
      <c r="T559" s="1"/>
      <c r="U559" s="1"/>
      <c r="V559" s="1"/>
      <c r="W559" s="1"/>
    </row>
    <row r="560" spans="1:23" ht="14.4" x14ac:dyDescent="0.3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R560" s="1"/>
      <c r="S560" s="1"/>
      <c r="T560" s="1"/>
      <c r="U560" s="1"/>
      <c r="V560" s="1"/>
      <c r="W560" s="1"/>
    </row>
    <row r="561" spans="1:23" ht="14.4" x14ac:dyDescent="0.3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R561" s="1"/>
      <c r="S561" s="1"/>
      <c r="T561" s="1"/>
      <c r="U561" s="1"/>
      <c r="V561" s="1"/>
      <c r="W561" s="1"/>
    </row>
    <row r="562" spans="1:23" ht="14.4" x14ac:dyDescent="0.3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R562" s="1"/>
      <c r="S562" s="1"/>
      <c r="T562" s="1"/>
      <c r="U562" s="1"/>
      <c r="V562" s="1"/>
      <c r="W562" s="1"/>
    </row>
    <row r="563" spans="1:23" ht="14.4" x14ac:dyDescent="0.3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R563" s="1"/>
      <c r="S563" s="1"/>
      <c r="T563" s="1"/>
      <c r="U563" s="1"/>
      <c r="V563" s="1"/>
      <c r="W563" s="1"/>
    </row>
    <row r="564" spans="1:23" ht="14.4" x14ac:dyDescent="0.3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R564" s="1"/>
      <c r="S564" s="1"/>
      <c r="T564" s="1"/>
      <c r="U564" s="1"/>
      <c r="V564" s="1"/>
      <c r="W564" s="1"/>
    </row>
    <row r="565" spans="1:23" ht="14.4" x14ac:dyDescent="0.3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R565" s="1"/>
      <c r="S565" s="1"/>
      <c r="T565" s="1"/>
      <c r="U565" s="1"/>
      <c r="V565" s="1"/>
      <c r="W565" s="1"/>
    </row>
    <row r="566" spans="1:23" ht="14.4" x14ac:dyDescent="0.3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R566" s="1"/>
      <c r="S566" s="1"/>
      <c r="T566" s="1"/>
      <c r="U566" s="1"/>
      <c r="V566" s="1"/>
      <c r="W566" s="1"/>
    </row>
    <row r="567" spans="1:23" ht="14.4" x14ac:dyDescent="0.3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R567" s="1"/>
      <c r="S567" s="1"/>
      <c r="T567" s="1"/>
      <c r="U567" s="1"/>
      <c r="V567" s="1"/>
      <c r="W567" s="1"/>
    </row>
    <row r="568" spans="1:23" ht="14.4" x14ac:dyDescent="0.3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R568" s="1"/>
      <c r="S568" s="1"/>
      <c r="T568" s="1"/>
      <c r="U568" s="1"/>
      <c r="V568" s="1"/>
      <c r="W568" s="1"/>
    </row>
    <row r="569" spans="1:23" ht="14.4" x14ac:dyDescent="0.3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R569" s="1"/>
      <c r="S569" s="1"/>
      <c r="T569" s="1"/>
      <c r="U569" s="1"/>
      <c r="V569" s="1"/>
      <c r="W569" s="1"/>
    </row>
    <row r="570" spans="1:23" ht="14.4" x14ac:dyDescent="0.3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R570" s="1"/>
      <c r="S570" s="1"/>
      <c r="T570" s="1"/>
      <c r="U570" s="1"/>
      <c r="V570" s="1"/>
      <c r="W570" s="1"/>
    </row>
    <row r="571" spans="1:23" ht="14.4" x14ac:dyDescent="0.3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R571" s="1"/>
      <c r="S571" s="1"/>
      <c r="T571" s="1"/>
      <c r="U571" s="1"/>
      <c r="V571" s="1"/>
      <c r="W571" s="1"/>
    </row>
    <row r="572" spans="1:23" ht="14.4" x14ac:dyDescent="0.3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R572" s="1"/>
      <c r="S572" s="1"/>
      <c r="T572" s="1"/>
      <c r="U572" s="1"/>
      <c r="V572" s="1"/>
      <c r="W572" s="1"/>
    </row>
    <row r="573" spans="1:23" ht="14.4" x14ac:dyDescent="0.3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R573" s="1"/>
      <c r="S573" s="1"/>
      <c r="T573" s="1"/>
      <c r="U573" s="1"/>
      <c r="V573" s="1"/>
      <c r="W573" s="1"/>
    </row>
    <row r="574" spans="1:23" ht="14.4" x14ac:dyDescent="0.3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R574" s="1"/>
      <c r="S574" s="1"/>
      <c r="T574" s="1"/>
      <c r="U574" s="1"/>
      <c r="V574" s="1"/>
      <c r="W574" s="1"/>
    </row>
    <row r="575" spans="1:23" ht="14.4" x14ac:dyDescent="0.3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R575" s="1"/>
      <c r="S575" s="1"/>
      <c r="T575" s="1"/>
      <c r="U575" s="1"/>
      <c r="V575" s="1"/>
      <c r="W575" s="1"/>
    </row>
    <row r="576" spans="1:23" ht="14.4" x14ac:dyDescent="0.3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R576" s="1"/>
      <c r="S576" s="1"/>
      <c r="T576" s="1"/>
      <c r="U576" s="1"/>
      <c r="V576" s="1"/>
      <c r="W576" s="1"/>
    </row>
    <row r="577" spans="1:23" ht="14.4" x14ac:dyDescent="0.3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R577" s="1"/>
      <c r="S577" s="1"/>
      <c r="T577" s="1"/>
      <c r="U577" s="1"/>
      <c r="V577" s="1"/>
      <c r="W577" s="1"/>
    </row>
    <row r="578" spans="1:23" ht="14.4" x14ac:dyDescent="0.3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R578" s="1"/>
      <c r="S578" s="1"/>
      <c r="T578" s="1"/>
      <c r="U578" s="1"/>
      <c r="V578" s="1"/>
      <c r="W578" s="1"/>
    </row>
    <row r="579" spans="1:23" ht="14.4" x14ac:dyDescent="0.3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R579" s="1"/>
      <c r="S579" s="1"/>
      <c r="T579" s="1"/>
      <c r="U579" s="1"/>
      <c r="V579" s="1"/>
      <c r="W579" s="1"/>
    </row>
    <row r="580" spans="1:23" ht="14.4" x14ac:dyDescent="0.3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R580" s="1"/>
      <c r="S580" s="1"/>
      <c r="T580" s="1"/>
      <c r="U580" s="1"/>
      <c r="V580" s="1"/>
      <c r="W580" s="1"/>
    </row>
    <row r="581" spans="1:23" ht="14.4" x14ac:dyDescent="0.3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R581" s="1"/>
      <c r="S581" s="1"/>
      <c r="T581" s="1"/>
      <c r="U581" s="1"/>
      <c r="V581" s="1"/>
      <c r="W581" s="1"/>
    </row>
    <row r="582" spans="1:23" ht="14.4" x14ac:dyDescent="0.3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R582" s="1"/>
      <c r="S582" s="1"/>
      <c r="T582" s="1"/>
      <c r="U582" s="1"/>
      <c r="V582" s="1"/>
      <c r="W582" s="1"/>
    </row>
    <row r="583" spans="1:23" ht="14.4" x14ac:dyDescent="0.3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R583" s="1"/>
      <c r="S583" s="1"/>
      <c r="T583" s="1"/>
      <c r="U583" s="1"/>
      <c r="V583" s="1"/>
      <c r="W583" s="1"/>
    </row>
    <row r="584" spans="1:23" ht="14.4" x14ac:dyDescent="0.3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R584" s="1"/>
      <c r="S584" s="1"/>
      <c r="T584" s="1"/>
      <c r="U584" s="1"/>
      <c r="V584" s="1"/>
      <c r="W584" s="1"/>
    </row>
    <row r="585" spans="1:23" ht="14.4" x14ac:dyDescent="0.3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R585" s="1"/>
      <c r="S585" s="1"/>
      <c r="T585" s="1"/>
      <c r="U585" s="1"/>
      <c r="V585" s="1"/>
      <c r="W585" s="1"/>
    </row>
    <row r="586" spans="1:23" ht="14.4" x14ac:dyDescent="0.3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R586" s="1"/>
      <c r="S586" s="1"/>
      <c r="T586" s="1"/>
      <c r="U586" s="1"/>
      <c r="V586" s="1"/>
      <c r="W586" s="1"/>
    </row>
    <row r="587" spans="1:23" ht="14.4" x14ac:dyDescent="0.3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R587" s="1"/>
      <c r="S587" s="1"/>
      <c r="T587" s="1"/>
      <c r="U587" s="1"/>
      <c r="V587" s="1"/>
      <c r="W587" s="1"/>
    </row>
    <row r="588" spans="1:23" ht="14.4" x14ac:dyDescent="0.3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R588" s="1"/>
      <c r="S588" s="1"/>
      <c r="T588" s="1"/>
      <c r="U588" s="1"/>
      <c r="V588" s="1"/>
      <c r="W588" s="1"/>
    </row>
    <row r="589" spans="1:23" ht="14.4" x14ac:dyDescent="0.3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R589" s="1"/>
      <c r="S589" s="1"/>
      <c r="T589" s="1"/>
      <c r="U589" s="1"/>
      <c r="V589" s="1"/>
      <c r="W589" s="1"/>
    </row>
    <row r="590" spans="1:23" ht="14.4" x14ac:dyDescent="0.3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R590" s="1"/>
      <c r="S590" s="1"/>
      <c r="T590" s="1"/>
      <c r="U590" s="1"/>
      <c r="V590" s="1"/>
      <c r="W590" s="1"/>
    </row>
    <row r="591" spans="1:23" ht="14.4" x14ac:dyDescent="0.3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R591" s="1"/>
      <c r="S591" s="1"/>
      <c r="T591" s="1"/>
      <c r="U591" s="1"/>
      <c r="V591" s="1"/>
      <c r="W591" s="1"/>
    </row>
    <row r="592" spans="1:23" ht="14.4" x14ac:dyDescent="0.3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R592" s="1"/>
      <c r="S592" s="1"/>
      <c r="T592" s="1"/>
      <c r="U592" s="1"/>
      <c r="V592" s="1"/>
      <c r="W592" s="1"/>
    </row>
    <row r="593" spans="1:23" ht="14.4" x14ac:dyDescent="0.3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R593" s="1"/>
      <c r="S593" s="1"/>
      <c r="T593" s="1"/>
      <c r="U593" s="1"/>
      <c r="V593" s="1"/>
      <c r="W593" s="1"/>
    </row>
    <row r="594" spans="1:23" ht="14.4" x14ac:dyDescent="0.3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R594" s="1"/>
      <c r="S594" s="1"/>
      <c r="T594" s="1"/>
      <c r="U594" s="1"/>
      <c r="V594" s="1"/>
      <c r="W594" s="1"/>
    </row>
    <row r="595" spans="1:23" ht="14.4" x14ac:dyDescent="0.3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R595" s="1"/>
      <c r="S595" s="1"/>
      <c r="T595" s="1"/>
      <c r="U595" s="1"/>
      <c r="V595" s="1"/>
      <c r="W595" s="1"/>
    </row>
    <row r="596" spans="1:23" ht="14.4" x14ac:dyDescent="0.3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R596" s="1"/>
      <c r="S596" s="1"/>
      <c r="T596" s="1"/>
      <c r="U596" s="1"/>
      <c r="V596" s="1"/>
      <c r="W596" s="1"/>
    </row>
    <row r="597" spans="1:23" ht="14.4" x14ac:dyDescent="0.3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R597" s="1"/>
      <c r="S597" s="1"/>
      <c r="T597" s="1"/>
      <c r="U597" s="1"/>
      <c r="V597" s="1"/>
      <c r="W597" s="1"/>
    </row>
    <row r="598" spans="1:23" ht="14.4" x14ac:dyDescent="0.3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R598" s="1"/>
      <c r="S598" s="1"/>
      <c r="T598" s="1"/>
      <c r="U598" s="1"/>
      <c r="V598" s="1"/>
      <c r="W598" s="1"/>
    </row>
    <row r="599" spans="1:23" ht="14.4" x14ac:dyDescent="0.3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R599" s="1"/>
      <c r="S599" s="1"/>
      <c r="T599" s="1"/>
      <c r="U599" s="1"/>
      <c r="V599" s="1"/>
      <c r="W599" s="1"/>
    </row>
    <row r="600" spans="1:23" ht="14.4" x14ac:dyDescent="0.3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R600" s="1"/>
      <c r="S600" s="1"/>
      <c r="T600" s="1"/>
      <c r="U600" s="1"/>
      <c r="V600" s="1"/>
      <c r="W600" s="1"/>
    </row>
    <row r="601" spans="1:23" ht="14.4" x14ac:dyDescent="0.3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R601" s="1"/>
      <c r="S601" s="1"/>
      <c r="T601" s="1"/>
      <c r="U601" s="1"/>
      <c r="V601" s="1"/>
      <c r="W601" s="1"/>
    </row>
    <row r="602" spans="1:23" ht="14.4" x14ac:dyDescent="0.3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R602" s="1"/>
      <c r="S602" s="1"/>
      <c r="T602" s="1"/>
      <c r="U602" s="1"/>
      <c r="V602" s="1"/>
      <c r="W602" s="1"/>
    </row>
    <row r="603" spans="1:23" ht="14.4" x14ac:dyDescent="0.3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R603" s="1"/>
      <c r="S603" s="1"/>
      <c r="T603" s="1"/>
      <c r="U603" s="1"/>
      <c r="V603" s="1"/>
      <c r="W603" s="1"/>
    </row>
    <row r="604" spans="1:23" ht="14.4" x14ac:dyDescent="0.3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R604" s="1"/>
      <c r="S604" s="1"/>
      <c r="T604" s="1"/>
      <c r="U604" s="1"/>
      <c r="V604" s="1"/>
      <c r="W604" s="1"/>
    </row>
    <row r="605" spans="1:23" ht="14.4" x14ac:dyDescent="0.3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R605" s="1"/>
      <c r="S605" s="1"/>
      <c r="T605" s="1"/>
      <c r="U605" s="1"/>
      <c r="V605" s="1"/>
      <c r="W605" s="1"/>
    </row>
    <row r="606" spans="1:23" ht="14.4" x14ac:dyDescent="0.3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R606" s="1"/>
      <c r="S606" s="1"/>
      <c r="T606" s="1"/>
      <c r="U606" s="1"/>
      <c r="V606" s="1"/>
      <c r="W606" s="1"/>
    </row>
    <row r="607" spans="1:23" ht="14.4" x14ac:dyDescent="0.3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R607" s="1"/>
      <c r="S607" s="1"/>
      <c r="T607" s="1"/>
      <c r="U607" s="1"/>
      <c r="V607" s="1"/>
      <c r="W607" s="1"/>
    </row>
    <row r="608" spans="1:23" ht="14.4" x14ac:dyDescent="0.3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R608" s="1"/>
      <c r="S608" s="1"/>
      <c r="T608" s="1"/>
      <c r="U608" s="1"/>
      <c r="V608" s="1"/>
      <c r="W608" s="1"/>
    </row>
    <row r="609" spans="1:23" ht="14.4" x14ac:dyDescent="0.3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R609" s="1"/>
      <c r="S609" s="1"/>
      <c r="T609" s="1"/>
      <c r="U609" s="1"/>
      <c r="V609" s="1"/>
      <c r="W609" s="1"/>
    </row>
    <row r="610" spans="1:23" ht="14.4" x14ac:dyDescent="0.3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R610" s="1"/>
      <c r="S610" s="1"/>
      <c r="T610" s="1"/>
      <c r="U610" s="1"/>
      <c r="V610" s="1"/>
      <c r="W610" s="1"/>
    </row>
    <row r="611" spans="1:23" ht="14.4" x14ac:dyDescent="0.3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R611" s="1"/>
      <c r="S611" s="1"/>
      <c r="T611" s="1"/>
      <c r="U611" s="1"/>
      <c r="V611" s="1"/>
      <c r="W611" s="1"/>
    </row>
    <row r="612" spans="1:23" ht="14.4" x14ac:dyDescent="0.3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R612" s="1"/>
      <c r="S612" s="1"/>
      <c r="T612" s="1"/>
      <c r="U612" s="1"/>
      <c r="V612" s="1"/>
      <c r="W612" s="1"/>
    </row>
    <row r="613" spans="1:23" ht="14.4" x14ac:dyDescent="0.3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R613" s="1"/>
      <c r="S613" s="1"/>
      <c r="T613" s="1"/>
      <c r="U613" s="1"/>
      <c r="V613" s="1"/>
      <c r="W613" s="1"/>
    </row>
    <row r="614" spans="1:23" ht="14.4" x14ac:dyDescent="0.3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R614" s="1"/>
      <c r="S614" s="1"/>
      <c r="T614" s="1"/>
      <c r="U614" s="1"/>
      <c r="V614" s="1"/>
      <c r="W614" s="1"/>
    </row>
    <row r="615" spans="1:23" ht="14.4" x14ac:dyDescent="0.3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R615" s="1"/>
      <c r="S615" s="1"/>
      <c r="T615" s="1"/>
      <c r="U615" s="1"/>
      <c r="V615" s="1"/>
      <c r="W615" s="1"/>
    </row>
    <row r="616" spans="1:23" ht="14.4" x14ac:dyDescent="0.3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R616" s="1"/>
      <c r="S616" s="1"/>
      <c r="T616" s="1"/>
      <c r="U616" s="1"/>
      <c r="V616" s="1"/>
      <c r="W616" s="1"/>
    </row>
    <row r="617" spans="1:23" ht="14.4" x14ac:dyDescent="0.3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R617" s="1"/>
      <c r="S617" s="1"/>
      <c r="T617" s="1"/>
      <c r="U617" s="1"/>
      <c r="V617" s="1"/>
      <c r="W617" s="1"/>
    </row>
    <row r="618" spans="1:23" ht="14.4" x14ac:dyDescent="0.3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R618" s="1"/>
      <c r="S618" s="1"/>
      <c r="T618" s="1"/>
      <c r="U618" s="1"/>
      <c r="V618" s="1"/>
      <c r="W618" s="1"/>
    </row>
    <row r="619" spans="1:23" ht="14.4" x14ac:dyDescent="0.3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R619" s="1"/>
      <c r="S619" s="1"/>
      <c r="T619" s="1"/>
      <c r="U619" s="1"/>
      <c r="V619" s="1"/>
      <c r="W619" s="1"/>
    </row>
    <row r="620" spans="1:23" ht="14.4" x14ac:dyDescent="0.3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R620" s="1"/>
      <c r="S620" s="1"/>
      <c r="T620" s="1"/>
      <c r="U620" s="1"/>
      <c r="V620" s="1"/>
      <c r="W620" s="1"/>
    </row>
    <row r="621" spans="1:23" ht="14.4" x14ac:dyDescent="0.3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R621" s="1"/>
      <c r="S621" s="1"/>
      <c r="T621" s="1"/>
      <c r="U621" s="1"/>
      <c r="V621" s="1"/>
      <c r="W621" s="1"/>
    </row>
    <row r="622" spans="1:23" ht="14.4" x14ac:dyDescent="0.3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R622" s="1"/>
      <c r="S622" s="1"/>
      <c r="T622" s="1"/>
      <c r="U622" s="1"/>
      <c r="V622" s="1"/>
      <c r="W622" s="1"/>
    </row>
    <row r="623" spans="1:23" ht="14.4" x14ac:dyDescent="0.3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R623" s="1"/>
      <c r="S623" s="1"/>
      <c r="T623" s="1"/>
      <c r="U623" s="1"/>
      <c r="V623" s="1"/>
      <c r="W623" s="1"/>
    </row>
    <row r="624" spans="1:23" ht="14.4" x14ac:dyDescent="0.3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R624" s="1"/>
      <c r="S624" s="1"/>
      <c r="T624" s="1"/>
      <c r="U624" s="1"/>
      <c r="V624" s="1"/>
      <c r="W624" s="1"/>
    </row>
    <row r="625" spans="1:23" ht="14.4" x14ac:dyDescent="0.3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R625" s="1"/>
      <c r="S625" s="1"/>
      <c r="T625" s="1"/>
      <c r="U625" s="1"/>
      <c r="V625" s="1"/>
      <c r="W625" s="1"/>
    </row>
    <row r="626" spans="1:23" ht="14.4" x14ac:dyDescent="0.3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R626" s="1"/>
      <c r="S626" s="1"/>
      <c r="T626" s="1"/>
      <c r="U626" s="1"/>
      <c r="V626" s="1"/>
      <c r="W626" s="1"/>
    </row>
    <row r="627" spans="1:23" ht="14.4" x14ac:dyDescent="0.3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R627" s="1"/>
      <c r="S627" s="1"/>
      <c r="T627" s="1"/>
      <c r="U627" s="1"/>
      <c r="V627" s="1"/>
      <c r="W627" s="1"/>
    </row>
    <row r="628" spans="1:23" ht="14.4" x14ac:dyDescent="0.3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R628" s="1"/>
      <c r="S628" s="1"/>
      <c r="T628" s="1"/>
      <c r="U628" s="1"/>
      <c r="V628" s="1"/>
      <c r="W628" s="1"/>
    </row>
    <row r="629" spans="1:23" ht="14.4" x14ac:dyDescent="0.3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R629" s="1"/>
      <c r="S629" s="1"/>
      <c r="T629" s="1"/>
      <c r="U629" s="1"/>
      <c r="V629" s="1"/>
      <c r="W629" s="1"/>
    </row>
    <row r="630" spans="1:23" ht="14.4" x14ac:dyDescent="0.3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R630" s="1"/>
      <c r="S630" s="1"/>
      <c r="T630" s="1"/>
      <c r="U630" s="1"/>
      <c r="V630" s="1"/>
      <c r="W630" s="1"/>
    </row>
    <row r="631" spans="1:23" ht="14.4" x14ac:dyDescent="0.3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R631" s="1"/>
      <c r="S631" s="1"/>
      <c r="T631" s="1"/>
      <c r="U631" s="1"/>
      <c r="V631" s="1"/>
      <c r="W631" s="1"/>
    </row>
    <row r="632" spans="1:23" ht="14.4" x14ac:dyDescent="0.3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R632" s="1"/>
      <c r="S632" s="1"/>
      <c r="T632" s="1"/>
      <c r="U632" s="1"/>
      <c r="V632" s="1"/>
      <c r="W632" s="1"/>
    </row>
    <row r="633" spans="1:23" ht="14.4" x14ac:dyDescent="0.3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R633" s="1"/>
      <c r="S633" s="1"/>
      <c r="T633" s="1"/>
      <c r="U633" s="1"/>
      <c r="V633" s="1"/>
      <c r="W633" s="1"/>
    </row>
    <row r="634" spans="1:23" ht="14.4" x14ac:dyDescent="0.3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R634" s="1"/>
      <c r="S634" s="1"/>
      <c r="T634" s="1"/>
      <c r="U634" s="1"/>
      <c r="V634" s="1"/>
      <c r="W634" s="1"/>
    </row>
    <row r="635" spans="1:23" ht="14.4" x14ac:dyDescent="0.3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R635" s="1"/>
      <c r="S635" s="1"/>
      <c r="T635" s="1"/>
      <c r="U635" s="1"/>
      <c r="V635" s="1"/>
      <c r="W635" s="1"/>
    </row>
    <row r="636" spans="1:23" ht="14.4" x14ac:dyDescent="0.3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R636" s="1"/>
      <c r="S636" s="1"/>
      <c r="T636" s="1"/>
      <c r="U636" s="1"/>
      <c r="V636" s="1"/>
      <c r="W636" s="1"/>
    </row>
    <row r="637" spans="1:23" ht="14.4" x14ac:dyDescent="0.3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R637" s="1"/>
      <c r="S637" s="1"/>
      <c r="T637" s="1"/>
      <c r="U637" s="1"/>
      <c r="V637" s="1"/>
      <c r="W637" s="1"/>
    </row>
    <row r="638" spans="1:23" ht="14.4" x14ac:dyDescent="0.3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R638" s="1"/>
      <c r="S638" s="1"/>
      <c r="T638" s="1"/>
      <c r="U638" s="1"/>
      <c r="V638" s="1"/>
      <c r="W638" s="1"/>
    </row>
    <row r="639" spans="1:23" ht="14.4" x14ac:dyDescent="0.3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R639" s="1"/>
      <c r="S639" s="1"/>
      <c r="T639" s="1"/>
      <c r="U639" s="1"/>
      <c r="V639" s="1"/>
      <c r="W639" s="1"/>
    </row>
    <row r="640" spans="1:23" ht="14.4" x14ac:dyDescent="0.3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R640" s="1"/>
      <c r="S640" s="1"/>
      <c r="T640" s="1"/>
      <c r="U640" s="1"/>
      <c r="V640" s="1"/>
      <c r="W640" s="1"/>
    </row>
    <row r="641" spans="1:23" ht="14.4" x14ac:dyDescent="0.3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R641" s="1"/>
      <c r="S641" s="1"/>
      <c r="T641" s="1"/>
      <c r="U641" s="1"/>
      <c r="V641" s="1"/>
      <c r="W641" s="1"/>
    </row>
    <row r="642" spans="1:23" ht="14.4" x14ac:dyDescent="0.3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R642" s="1"/>
      <c r="S642" s="1"/>
      <c r="T642" s="1"/>
      <c r="U642" s="1"/>
      <c r="V642" s="1"/>
      <c r="W642" s="1"/>
    </row>
    <row r="643" spans="1:23" ht="14.4" x14ac:dyDescent="0.3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R643" s="1"/>
      <c r="S643" s="1"/>
      <c r="T643" s="1"/>
      <c r="U643" s="1"/>
      <c r="V643" s="1"/>
      <c r="W643" s="1"/>
    </row>
    <row r="644" spans="1:23" ht="14.4" x14ac:dyDescent="0.3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R644" s="1"/>
      <c r="S644" s="1"/>
      <c r="T644" s="1"/>
      <c r="U644" s="1"/>
      <c r="V644" s="1"/>
      <c r="W644" s="1"/>
    </row>
    <row r="645" spans="1:23" ht="14.4" x14ac:dyDescent="0.3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R645" s="1"/>
      <c r="S645" s="1"/>
      <c r="T645" s="1"/>
      <c r="U645" s="1"/>
      <c r="V645" s="1"/>
      <c r="W645" s="1"/>
    </row>
    <row r="646" spans="1:23" ht="14.4" x14ac:dyDescent="0.3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R646" s="1"/>
      <c r="S646" s="1"/>
      <c r="T646" s="1"/>
      <c r="U646" s="1"/>
      <c r="V646" s="1"/>
      <c r="W646" s="1"/>
    </row>
    <row r="647" spans="1:23" ht="14.4" x14ac:dyDescent="0.3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R647" s="1"/>
      <c r="S647" s="1"/>
      <c r="T647" s="1"/>
      <c r="U647" s="1"/>
      <c r="V647" s="1"/>
      <c r="W647" s="1"/>
    </row>
    <row r="648" spans="1:23" ht="14.4" x14ac:dyDescent="0.3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R648" s="1"/>
      <c r="S648" s="1"/>
      <c r="T648" s="1"/>
      <c r="U648" s="1"/>
      <c r="V648" s="1"/>
      <c r="W648" s="1"/>
    </row>
    <row r="649" spans="1:23" ht="14.4" x14ac:dyDescent="0.3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R649" s="1"/>
      <c r="S649" s="1"/>
      <c r="T649" s="1"/>
      <c r="U649" s="1"/>
      <c r="V649" s="1"/>
      <c r="W649" s="1"/>
    </row>
    <row r="650" spans="1:23" ht="14.4" x14ac:dyDescent="0.3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R650" s="1"/>
      <c r="S650" s="1"/>
      <c r="T650" s="1"/>
      <c r="U650" s="1"/>
      <c r="V650" s="1"/>
      <c r="W650" s="1"/>
    </row>
    <row r="651" spans="1:23" ht="14.4" x14ac:dyDescent="0.3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R651" s="1"/>
      <c r="S651" s="1"/>
      <c r="T651" s="1"/>
      <c r="U651" s="1"/>
      <c r="V651" s="1"/>
      <c r="W651" s="1"/>
    </row>
    <row r="652" spans="1:23" ht="14.4" x14ac:dyDescent="0.3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R652" s="1"/>
      <c r="S652" s="1"/>
      <c r="T652" s="1"/>
      <c r="U652" s="1"/>
      <c r="V652" s="1"/>
      <c r="W652" s="1"/>
    </row>
    <row r="653" spans="1:23" ht="14.4" x14ac:dyDescent="0.3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R653" s="1"/>
      <c r="S653" s="1"/>
      <c r="T653" s="1"/>
      <c r="U653" s="1"/>
      <c r="V653" s="1"/>
      <c r="W653" s="1"/>
    </row>
    <row r="654" spans="1:23" ht="14.4" x14ac:dyDescent="0.3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R654" s="1"/>
      <c r="S654" s="1"/>
      <c r="T654" s="1"/>
      <c r="U654" s="1"/>
      <c r="V654" s="1"/>
      <c r="W654" s="1"/>
    </row>
    <row r="655" spans="1:23" ht="14.4" x14ac:dyDescent="0.3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R655" s="1"/>
      <c r="S655" s="1"/>
      <c r="T655" s="1"/>
      <c r="U655" s="1"/>
      <c r="V655" s="1"/>
      <c r="W655" s="1"/>
    </row>
    <row r="656" spans="1:23" ht="14.4" x14ac:dyDescent="0.3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R656" s="1"/>
      <c r="S656" s="1"/>
      <c r="T656" s="1"/>
      <c r="U656" s="1"/>
      <c r="V656" s="1"/>
      <c r="W656" s="1"/>
    </row>
    <row r="657" spans="1:23" ht="14.4" x14ac:dyDescent="0.3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R657" s="1"/>
      <c r="S657" s="1"/>
      <c r="T657" s="1"/>
      <c r="U657" s="1"/>
      <c r="V657" s="1"/>
      <c r="W657" s="1"/>
    </row>
    <row r="658" spans="1:23" ht="14.4" x14ac:dyDescent="0.3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R658" s="1"/>
      <c r="S658" s="1"/>
      <c r="T658" s="1"/>
      <c r="U658" s="1"/>
      <c r="V658" s="1"/>
      <c r="W658" s="1"/>
    </row>
    <row r="659" spans="1:23" ht="14.4" x14ac:dyDescent="0.3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R659" s="1"/>
      <c r="S659" s="1"/>
      <c r="T659" s="1"/>
      <c r="U659" s="1"/>
      <c r="V659" s="1"/>
      <c r="W659" s="1"/>
    </row>
    <row r="660" spans="1:23" ht="14.4" x14ac:dyDescent="0.3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R660" s="1"/>
      <c r="S660" s="1"/>
      <c r="T660" s="1"/>
      <c r="U660" s="1"/>
      <c r="V660" s="1"/>
      <c r="W660" s="1"/>
    </row>
    <row r="661" spans="1:23" ht="14.4" x14ac:dyDescent="0.3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R661" s="1"/>
      <c r="S661" s="1"/>
      <c r="T661" s="1"/>
      <c r="U661" s="1"/>
      <c r="V661" s="1"/>
      <c r="W661" s="1"/>
    </row>
    <row r="662" spans="1:23" ht="14.4" x14ac:dyDescent="0.3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R662" s="1"/>
      <c r="S662" s="1"/>
      <c r="T662" s="1"/>
      <c r="U662" s="1"/>
      <c r="V662" s="1"/>
      <c r="W662" s="1"/>
    </row>
    <row r="663" spans="1:23" ht="14.4" x14ac:dyDescent="0.3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R663" s="1"/>
      <c r="S663" s="1"/>
      <c r="T663" s="1"/>
      <c r="U663" s="1"/>
      <c r="V663" s="1"/>
      <c r="W663" s="1"/>
    </row>
    <row r="664" spans="1:23" ht="14.4" x14ac:dyDescent="0.3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R664" s="1"/>
      <c r="S664" s="1"/>
      <c r="T664" s="1"/>
      <c r="U664" s="1"/>
      <c r="V664" s="1"/>
      <c r="W664" s="1"/>
    </row>
    <row r="665" spans="1:23" ht="14.4" x14ac:dyDescent="0.3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R665" s="1"/>
      <c r="S665" s="1"/>
      <c r="T665" s="1"/>
      <c r="U665" s="1"/>
      <c r="V665" s="1"/>
      <c r="W665" s="1"/>
    </row>
    <row r="666" spans="1:23" ht="14.4" x14ac:dyDescent="0.3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R666" s="1"/>
      <c r="S666" s="1"/>
      <c r="T666" s="1"/>
      <c r="U666" s="1"/>
      <c r="V666" s="1"/>
      <c r="W666" s="1"/>
    </row>
    <row r="667" spans="1:23" ht="14.4" x14ac:dyDescent="0.3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R667" s="1"/>
      <c r="S667" s="1"/>
      <c r="T667" s="1"/>
      <c r="U667" s="1"/>
      <c r="V667" s="1"/>
      <c r="W667" s="1"/>
    </row>
    <row r="668" spans="1:23" ht="14.4" x14ac:dyDescent="0.3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R668" s="1"/>
      <c r="S668" s="1"/>
      <c r="T668" s="1"/>
      <c r="U668" s="1"/>
      <c r="V668" s="1"/>
      <c r="W668" s="1"/>
    </row>
    <row r="669" spans="1:23" ht="14.4" x14ac:dyDescent="0.3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R669" s="1"/>
      <c r="S669" s="1"/>
      <c r="T669" s="1"/>
      <c r="U669" s="1"/>
      <c r="V669" s="1"/>
      <c r="W669" s="1"/>
    </row>
    <row r="670" spans="1:23" ht="14.4" x14ac:dyDescent="0.3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R670" s="1"/>
      <c r="S670" s="1"/>
      <c r="T670" s="1"/>
      <c r="U670" s="1"/>
      <c r="V670" s="1"/>
      <c r="W670" s="1"/>
    </row>
    <row r="671" spans="1:23" ht="14.4" x14ac:dyDescent="0.3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R671" s="1"/>
      <c r="S671" s="1"/>
      <c r="T671" s="1"/>
      <c r="U671" s="1"/>
      <c r="V671" s="1"/>
      <c r="W671" s="1"/>
    </row>
    <row r="672" spans="1:23" ht="14.4" x14ac:dyDescent="0.3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R672" s="1"/>
      <c r="S672" s="1"/>
      <c r="T672" s="1"/>
      <c r="U672" s="1"/>
      <c r="V672" s="1"/>
      <c r="W672" s="1"/>
    </row>
    <row r="673" spans="1:23" ht="14.4" x14ac:dyDescent="0.3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R673" s="1"/>
      <c r="S673" s="1"/>
      <c r="T673" s="1"/>
      <c r="U673" s="1"/>
      <c r="V673" s="1"/>
      <c r="W673" s="1"/>
    </row>
    <row r="674" spans="1:23" ht="14.4" x14ac:dyDescent="0.3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R674" s="1"/>
      <c r="S674" s="1"/>
      <c r="T674" s="1"/>
      <c r="U674" s="1"/>
      <c r="V674" s="1"/>
      <c r="W674" s="1"/>
    </row>
    <row r="675" spans="1:23" ht="14.4" x14ac:dyDescent="0.3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R675" s="1"/>
      <c r="S675" s="1"/>
      <c r="T675" s="1"/>
      <c r="U675" s="1"/>
      <c r="V675" s="1"/>
      <c r="W675" s="1"/>
    </row>
    <row r="676" spans="1:23" ht="14.4" x14ac:dyDescent="0.3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R676" s="1"/>
      <c r="S676" s="1"/>
      <c r="T676" s="1"/>
      <c r="U676" s="1"/>
      <c r="V676" s="1"/>
      <c r="W676" s="1"/>
    </row>
    <row r="677" spans="1:23" ht="14.4" x14ac:dyDescent="0.3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R677" s="1"/>
      <c r="S677" s="1"/>
      <c r="T677" s="1"/>
      <c r="U677" s="1"/>
      <c r="V677" s="1"/>
      <c r="W677" s="1"/>
    </row>
    <row r="678" spans="1:23" ht="14.4" x14ac:dyDescent="0.3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R678" s="1"/>
      <c r="S678" s="1"/>
      <c r="T678" s="1"/>
      <c r="U678" s="1"/>
      <c r="V678" s="1"/>
      <c r="W678" s="1"/>
    </row>
    <row r="679" spans="1:23" ht="14.4" x14ac:dyDescent="0.3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R679" s="1"/>
      <c r="S679" s="1"/>
      <c r="T679" s="1"/>
      <c r="U679" s="1"/>
      <c r="V679" s="1"/>
      <c r="W679" s="1"/>
    </row>
    <row r="680" spans="1:23" ht="14.4" x14ac:dyDescent="0.3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R680" s="1"/>
      <c r="S680" s="1"/>
      <c r="T680" s="1"/>
      <c r="U680" s="1"/>
      <c r="V680" s="1"/>
      <c r="W680" s="1"/>
    </row>
    <row r="681" spans="1:23" ht="14.4" x14ac:dyDescent="0.3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R681" s="1"/>
      <c r="S681" s="1"/>
      <c r="T681" s="1"/>
      <c r="U681" s="1"/>
      <c r="V681" s="1"/>
      <c r="W681" s="1"/>
    </row>
    <row r="682" spans="1:23" ht="14.4" x14ac:dyDescent="0.3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R682" s="1"/>
      <c r="S682" s="1"/>
      <c r="T682" s="1"/>
      <c r="U682" s="1"/>
      <c r="V682" s="1"/>
      <c r="W682" s="1"/>
    </row>
    <row r="683" spans="1:23" ht="14.4" x14ac:dyDescent="0.3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R683" s="1"/>
      <c r="S683" s="1"/>
      <c r="T683" s="1"/>
      <c r="U683" s="1"/>
      <c r="V683" s="1"/>
      <c r="W683" s="1"/>
    </row>
    <row r="684" spans="1:23" ht="14.4" x14ac:dyDescent="0.3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R684" s="1"/>
      <c r="S684" s="1"/>
      <c r="T684" s="1"/>
      <c r="U684" s="1"/>
      <c r="V684" s="1"/>
      <c r="W684" s="1"/>
    </row>
    <row r="685" spans="1:23" ht="14.4" x14ac:dyDescent="0.3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R685" s="1"/>
      <c r="S685" s="1"/>
      <c r="T685" s="1"/>
      <c r="U685" s="1"/>
      <c r="V685" s="1"/>
      <c r="W685" s="1"/>
    </row>
    <row r="686" spans="1:23" ht="14.4" x14ac:dyDescent="0.3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R686" s="1"/>
      <c r="S686" s="1"/>
      <c r="T686" s="1"/>
      <c r="U686" s="1"/>
      <c r="V686" s="1"/>
      <c r="W686" s="1"/>
    </row>
    <row r="687" spans="1:23" ht="14.4" x14ac:dyDescent="0.3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R687" s="1"/>
      <c r="S687" s="1"/>
      <c r="T687" s="1"/>
      <c r="U687" s="1"/>
      <c r="V687" s="1"/>
      <c r="W687" s="1"/>
    </row>
    <row r="688" spans="1:23" ht="14.4" x14ac:dyDescent="0.3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R688" s="1"/>
      <c r="S688" s="1"/>
      <c r="T688" s="1"/>
      <c r="U688" s="1"/>
      <c r="V688" s="1"/>
      <c r="W688" s="1"/>
    </row>
    <row r="689" spans="1:23" ht="14.4" x14ac:dyDescent="0.3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R689" s="1"/>
      <c r="S689" s="1"/>
      <c r="T689" s="1"/>
      <c r="U689" s="1"/>
      <c r="V689" s="1"/>
      <c r="W689" s="1"/>
    </row>
    <row r="690" spans="1:23" ht="14.4" x14ac:dyDescent="0.3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R690" s="1"/>
      <c r="S690" s="1"/>
      <c r="T690" s="1"/>
      <c r="U690" s="1"/>
      <c r="V690" s="1"/>
      <c r="W690" s="1"/>
    </row>
    <row r="691" spans="1:23" ht="14.4" x14ac:dyDescent="0.3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R691" s="1"/>
      <c r="S691" s="1"/>
      <c r="T691" s="1"/>
      <c r="U691" s="1"/>
      <c r="V691" s="1"/>
      <c r="W691" s="1"/>
    </row>
    <row r="692" spans="1:23" ht="14.4" x14ac:dyDescent="0.3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R692" s="1"/>
      <c r="S692" s="1"/>
      <c r="T692" s="1"/>
      <c r="U692" s="1"/>
      <c r="V692" s="1"/>
      <c r="W692" s="1"/>
    </row>
    <row r="693" spans="1:23" ht="14.4" x14ac:dyDescent="0.3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R693" s="1"/>
      <c r="S693" s="1"/>
      <c r="T693" s="1"/>
      <c r="U693" s="1"/>
      <c r="V693" s="1"/>
      <c r="W693" s="1"/>
    </row>
    <row r="694" spans="1:23" ht="14.4" x14ac:dyDescent="0.3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R694" s="1"/>
      <c r="S694" s="1"/>
      <c r="T694" s="1"/>
      <c r="U694" s="1"/>
      <c r="V694" s="1"/>
      <c r="W694" s="1"/>
    </row>
    <row r="695" spans="1:23" ht="14.4" x14ac:dyDescent="0.3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R695" s="1"/>
      <c r="S695" s="1"/>
      <c r="T695" s="1"/>
      <c r="U695" s="1"/>
      <c r="V695" s="1"/>
      <c r="W695" s="1"/>
    </row>
    <row r="696" spans="1:23" ht="14.4" x14ac:dyDescent="0.3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R696" s="1"/>
      <c r="S696" s="1"/>
      <c r="T696" s="1"/>
      <c r="U696" s="1"/>
      <c r="V696" s="1"/>
      <c r="W696" s="1"/>
    </row>
    <row r="697" spans="1:23" ht="14.4" x14ac:dyDescent="0.3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R697" s="1"/>
      <c r="S697" s="1"/>
      <c r="T697" s="1"/>
      <c r="U697" s="1"/>
      <c r="V697" s="1"/>
      <c r="W697" s="1"/>
    </row>
    <row r="698" spans="1:23" ht="14.4" x14ac:dyDescent="0.3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R698" s="1"/>
      <c r="S698" s="1"/>
      <c r="T698" s="1"/>
      <c r="U698" s="1"/>
      <c r="V698" s="1"/>
      <c r="W698" s="1"/>
    </row>
    <row r="699" spans="1:23" ht="14.4" x14ac:dyDescent="0.3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R699" s="1"/>
      <c r="S699" s="1"/>
      <c r="T699" s="1"/>
      <c r="U699" s="1"/>
      <c r="V699" s="1"/>
      <c r="W699" s="1"/>
    </row>
    <row r="700" spans="1:23" ht="14.4" x14ac:dyDescent="0.3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R700" s="1"/>
      <c r="S700" s="1"/>
      <c r="T700" s="1"/>
      <c r="U700" s="1"/>
      <c r="V700" s="1"/>
      <c r="W700" s="1"/>
    </row>
    <row r="701" spans="1:23" ht="14.4" x14ac:dyDescent="0.3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R701" s="1"/>
      <c r="S701" s="1"/>
      <c r="T701" s="1"/>
      <c r="U701" s="1"/>
      <c r="V701" s="1"/>
      <c r="W701" s="1"/>
    </row>
    <row r="702" spans="1:23" ht="14.4" x14ac:dyDescent="0.3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R702" s="1"/>
      <c r="S702" s="1"/>
      <c r="T702" s="1"/>
      <c r="U702" s="1"/>
      <c r="V702" s="1"/>
      <c r="W702" s="1"/>
    </row>
    <row r="703" spans="1:23" ht="14.4" x14ac:dyDescent="0.3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R703" s="1"/>
      <c r="S703" s="1"/>
      <c r="T703" s="1"/>
      <c r="U703" s="1"/>
      <c r="V703" s="1"/>
      <c r="W703" s="1"/>
    </row>
    <row r="704" spans="1:23" ht="14.4" x14ac:dyDescent="0.3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R704" s="1"/>
      <c r="S704" s="1"/>
      <c r="T704" s="1"/>
      <c r="U704" s="1"/>
      <c r="V704" s="1"/>
      <c r="W704" s="1"/>
    </row>
    <row r="705" spans="1:23" ht="14.4" x14ac:dyDescent="0.3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R705" s="1"/>
      <c r="S705" s="1"/>
      <c r="T705" s="1"/>
      <c r="U705" s="1"/>
      <c r="V705" s="1"/>
      <c r="W705" s="1"/>
    </row>
    <row r="706" spans="1:23" ht="14.4" x14ac:dyDescent="0.3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R706" s="1"/>
      <c r="S706" s="1"/>
      <c r="T706" s="1"/>
      <c r="U706" s="1"/>
      <c r="V706" s="1"/>
      <c r="W706" s="1"/>
    </row>
    <row r="707" spans="1:23" ht="14.4" x14ac:dyDescent="0.3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R707" s="1"/>
      <c r="S707" s="1"/>
      <c r="T707" s="1"/>
      <c r="U707" s="1"/>
      <c r="V707" s="1"/>
      <c r="W707" s="1"/>
    </row>
    <row r="708" spans="1:23" ht="14.4" x14ac:dyDescent="0.3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R708" s="1"/>
      <c r="S708" s="1"/>
      <c r="T708" s="1"/>
      <c r="U708" s="1"/>
      <c r="V708" s="1"/>
      <c r="W708" s="1"/>
    </row>
    <row r="709" spans="1:23" ht="14.4" x14ac:dyDescent="0.3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R709" s="1"/>
      <c r="S709" s="1"/>
      <c r="T709" s="1"/>
      <c r="U709" s="1"/>
      <c r="V709" s="1"/>
      <c r="W709" s="1"/>
    </row>
    <row r="710" spans="1:23" ht="14.4" x14ac:dyDescent="0.3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R710" s="1"/>
      <c r="S710" s="1"/>
      <c r="T710" s="1"/>
      <c r="U710" s="1"/>
      <c r="V710" s="1"/>
      <c r="W710" s="1"/>
    </row>
    <row r="711" spans="1:23" ht="14.4" x14ac:dyDescent="0.3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R711" s="1"/>
      <c r="S711" s="1"/>
      <c r="T711" s="1"/>
      <c r="U711" s="1"/>
      <c r="V711" s="1"/>
      <c r="W711" s="1"/>
    </row>
    <row r="712" spans="1:23" ht="14.4" x14ac:dyDescent="0.3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R712" s="1"/>
      <c r="S712" s="1"/>
      <c r="T712" s="1"/>
      <c r="U712" s="1"/>
      <c r="V712" s="1"/>
      <c r="W712" s="1"/>
    </row>
    <row r="713" spans="1:23" ht="14.4" x14ac:dyDescent="0.3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R713" s="1"/>
      <c r="S713" s="1"/>
      <c r="T713" s="1"/>
      <c r="U713" s="1"/>
      <c r="V713" s="1"/>
      <c r="W713" s="1"/>
    </row>
    <row r="714" spans="1:23" ht="14.4" x14ac:dyDescent="0.3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R714" s="1"/>
      <c r="S714" s="1"/>
      <c r="T714" s="1"/>
      <c r="U714" s="1"/>
      <c r="V714" s="1"/>
      <c r="W714" s="1"/>
    </row>
    <row r="715" spans="1:23" ht="14.4" x14ac:dyDescent="0.3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R715" s="1"/>
      <c r="S715" s="1"/>
      <c r="T715" s="1"/>
      <c r="U715" s="1"/>
      <c r="V715" s="1"/>
      <c r="W715" s="1"/>
    </row>
    <row r="716" spans="1:23" ht="14.4" x14ac:dyDescent="0.3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R716" s="1"/>
      <c r="S716" s="1"/>
      <c r="T716" s="1"/>
      <c r="U716" s="1"/>
      <c r="V716" s="1"/>
      <c r="W716" s="1"/>
    </row>
    <row r="717" spans="1:23" ht="14.4" x14ac:dyDescent="0.3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R717" s="1"/>
      <c r="S717" s="1"/>
      <c r="T717" s="1"/>
      <c r="U717" s="1"/>
      <c r="V717" s="1"/>
      <c r="W717" s="1"/>
    </row>
    <row r="718" spans="1:23" ht="14.4" x14ac:dyDescent="0.3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R718" s="1"/>
      <c r="S718" s="1"/>
      <c r="T718" s="1"/>
      <c r="U718" s="1"/>
      <c r="V718" s="1"/>
      <c r="W718" s="1"/>
    </row>
    <row r="719" spans="1:23" ht="14.4" x14ac:dyDescent="0.3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R719" s="1"/>
      <c r="S719" s="1"/>
      <c r="T719" s="1"/>
      <c r="U719" s="1"/>
      <c r="V719" s="1"/>
      <c r="W719" s="1"/>
    </row>
    <row r="720" spans="1:23" ht="14.4" x14ac:dyDescent="0.3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R720" s="1"/>
      <c r="S720" s="1"/>
      <c r="T720" s="1"/>
      <c r="U720" s="1"/>
      <c r="V720" s="1"/>
      <c r="W720" s="1"/>
    </row>
    <row r="721" spans="1:23" ht="14.4" x14ac:dyDescent="0.3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R721" s="1"/>
      <c r="S721" s="1"/>
      <c r="T721" s="1"/>
      <c r="U721" s="1"/>
      <c r="V721" s="1"/>
      <c r="W721" s="1"/>
    </row>
    <row r="722" spans="1:23" ht="14.4" x14ac:dyDescent="0.3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R722" s="1"/>
      <c r="S722" s="1"/>
      <c r="T722" s="1"/>
      <c r="U722" s="1"/>
      <c r="V722" s="1"/>
      <c r="W722" s="1"/>
    </row>
    <row r="723" spans="1:23" ht="14.4" x14ac:dyDescent="0.3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R723" s="1"/>
      <c r="S723" s="1"/>
      <c r="T723" s="1"/>
      <c r="U723" s="1"/>
      <c r="V723" s="1"/>
      <c r="W723" s="1"/>
    </row>
    <row r="724" spans="1:23" ht="14.4" x14ac:dyDescent="0.3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R724" s="1"/>
      <c r="S724" s="1"/>
      <c r="T724" s="1"/>
      <c r="U724" s="1"/>
      <c r="V724" s="1"/>
      <c r="W724" s="1"/>
    </row>
    <row r="725" spans="1:23" ht="14.4" x14ac:dyDescent="0.3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R725" s="1"/>
      <c r="S725" s="1"/>
      <c r="T725" s="1"/>
      <c r="U725" s="1"/>
      <c r="V725" s="1"/>
      <c r="W725" s="1"/>
    </row>
    <row r="726" spans="1:23" ht="14.4" x14ac:dyDescent="0.3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R726" s="1"/>
      <c r="S726" s="1"/>
      <c r="T726" s="1"/>
      <c r="U726" s="1"/>
      <c r="V726" s="1"/>
      <c r="W726" s="1"/>
    </row>
    <row r="727" spans="1:23" ht="14.4" x14ac:dyDescent="0.3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R727" s="1"/>
      <c r="S727" s="1"/>
      <c r="T727" s="1"/>
      <c r="U727" s="1"/>
      <c r="V727" s="1"/>
      <c r="W727" s="1"/>
    </row>
    <row r="728" spans="1:23" ht="14.4" x14ac:dyDescent="0.3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R728" s="1"/>
      <c r="S728" s="1"/>
      <c r="T728" s="1"/>
      <c r="U728" s="1"/>
      <c r="V728" s="1"/>
      <c r="W728" s="1"/>
    </row>
    <row r="729" spans="1:23" ht="14.4" x14ac:dyDescent="0.3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R729" s="1"/>
      <c r="S729" s="1"/>
      <c r="T729" s="1"/>
      <c r="U729" s="1"/>
      <c r="V729" s="1"/>
      <c r="W729" s="1"/>
    </row>
    <row r="730" spans="1:23" ht="14.4" x14ac:dyDescent="0.3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R730" s="1"/>
      <c r="S730" s="1"/>
      <c r="T730" s="1"/>
      <c r="U730" s="1"/>
      <c r="V730" s="1"/>
      <c r="W730" s="1"/>
    </row>
    <row r="731" spans="1:23" ht="14.4" x14ac:dyDescent="0.3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R731" s="1"/>
      <c r="S731" s="1"/>
      <c r="T731" s="1"/>
      <c r="U731" s="1"/>
      <c r="V731" s="1"/>
      <c r="W731" s="1"/>
    </row>
    <row r="732" spans="1:23" ht="14.4" x14ac:dyDescent="0.3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R732" s="1"/>
      <c r="S732" s="1"/>
      <c r="T732" s="1"/>
      <c r="U732" s="1"/>
      <c r="V732" s="1"/>
      <c r="W732" s="1"/>
    </row>
    <row r="733" spans="1:23" ht="14.4" x14ac:dyDescent="0.3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R733" s="1"/>
      <c r="S733" s="1"/>
      <c r="T733" s="1"/>
      <c r="U733" s="1"/>
      <c r="V733" s="1"/>
      <c r="W733" s="1"/>
    </row>
    <row r="734" spans="1:23" ht="14.4" x14ac:dyDescent="0.3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R734" s="1"/>
      <c r="S734" s="1"/>
      <c r="T734" s="1"/>
      <c r="U734" s="1"/>
      <c r="V734" s="1"/>
      <c r="W734" s="1"/>
    </row>
    <row r="735" spans="1:23" ht="14.4" x14ac:dyDescent="0.3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R735" s="1"/>
      <c r="S735" s="1"/>
      <c r="T735" s="1"/>
      <c r="U735" s="1"/>
      <c r="V735" s="1"/>
      <c r="W735" s="1"/>
    </row>
    <row r="736" spans="1:23" ht="14.4" x14ac:dyDescent="0.3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R736" s="1"/>
      <c r="S736" s="1"/>
      <c r="T736" s="1"/>
      <c r="U736" s="1"/>
      <c r="V736" s="1"/>
      <c r="W736" s="1"/>
    </row>
    <row r="737" spans="1:23" ht="14.4" x14ac:dyDescent="0.3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R737" s="1"/>
      <c r="S737" s="1"/>
      <c r="T737" s="1"/>
      <c r="U737" s="1"/>
      <c r="V737" s="1"/>
      <c r="W737" s="1"/>
    </row>
    <row r="738" spans="1:23" ht="14.4" x14ac:dyDescent="0.3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R738" s="1"/>
      <c r="S738" s="1"/>
      <c r="T738" s="1"/>
      <c r="U738" s="1"/>
      <c r="V738" s="1"/>
      <c r="W738" s="1"/>
    </row>
    <row r="739" spans="1:23" ht="14.4" x14ac:dyDescent="0.3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R739" s="1"/>
      <c r="S739" s="1"/>
      <c r="T739" s="1"/>
      <c r="U739" s="1"/>
      <c r="V739" s="1"/>
      <c r="W739" s="1"/>
    </row>
    <row r="740" spans="1:23" ht="14.4" x14ac:dyDescent="0.3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R740" s="1"/>
      <c r="S740" s="1"/>
      <c r="T740" s="1"/>
      <c r="U740" s="1"/>
      <c r="V740" s="1"/>
      <c r="W740" s="1"/>
    </row>
    <row r="741" spans="1:23" ht="14.4" x14ac:dyDescent="0.3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R741" s="1"/>
      <c r="S741" s="1"/>
      <c r="T741" s="1"/>
      <c r="U741" s="1"/>
      <c r="V741" s="1"/>
      <c r="W741" s="1"/>
    </row>
    <row r="742" spans="1:23" ht="14.4" x14ac:dyDescent="0.3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R742" s="1"/>
      <c r="S742" s="1"/>
      <c r="T742" s="1"/>
      <c r="U742" s="1"/>
      <c r="V742" s="1"/>
      <c r="W742" s="1"/>
    </row>
    <row r="743" spans="1:23" ht="14.4" x14ac:dyDescent="0.3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R743" s="1"/>
      <c r="S743" s="1"/>
      <c r="T743" s="1"/>
      <c r="U743" s="1"/>
      <c r="V743" s="1"/>
      <c r="W743" s="1"/>
    </row>
    <row r="744" spans="1:23" ht="14.4" x14ac:dyDescent="0.3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R744" s="1"/>
      <c r="S744" s="1"/>
      <c r="T744" s="1"/>
      <c r="U744" s="1"/>
      <c r="V744" s="1"/>
      <c r="W744" s="1"/>
    </row>
    <row r="745" spans="1:23" ht="14.4" x14ac:dyDescent="0.3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R745" s="1"/>
      <c r="S745" s="1"/>
      <c r="T745" s="1"/>
      <c r="U745" s="1"/>
      <c r="V745" s="1"/>
      <c r="W745" s="1"/>
    </row>
    <row r="746" spans="1:23" ht="14.4" x14ac:dyDescent="0.3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R746" s="1"/>
      <c r="S746" s="1"/>
      <c r="T746" s="1"/>
      <c r="U746" s="1"/>
      <c r="V746" s="1"/>
      <c r="W746" s="1"/>
    </row>
    <row r="747" spans="1:23" ht="14.4" x14ac:dyDescent="0.3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R747" s="1"/>
      <c r="S747" s="1"/>
      <c r="T747" s="1"/>
      <c r="U747" s="1"/>
      <c r="V747" s="1"/>
      <c r="W747" s="1"/>
    </row>
    <row r="748" spans="1:23" ht="14.4" x14ac:dyDescent="0.3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R748" s="1"/>
      <c r="S748" s="1"/>
      <c r="T748" s="1"/>
      <c r="U748" s="1"/>
      <c r="V748" s="1"/>
      <c r="W748" s="1"/>
    </row>
    <row r="749" spans="1:23" ht="14.4" x14ac:dyDescent="0.3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R749" s="1"/>
      <c r="S749" s="1"/>
      <c r="T749" s="1"/>
      <c r="U749" s="1"/>
      <c r="V749" s="1"/>
      <c r="W749" s="1"/>
    </row>
    <row r="750" spans="1:23" ht="14.4" x14ac:dyDescent="0.3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R750" s="1"/>
      <c r="S750" s="1"/>
      <c r="T750" s="1"/>
      <c r="U750" s="1"/>
      <c r="V750" s="1"/>
      <c r="W750" s="1"/>
    </row>
    <row r="751" spans="1:23" ht="14.4" x14ac:dyDescent="0.3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R751" s="1"/>
      <c r="S751" s="1"/>
      <c r="T751" s="1"/>
      <c r="U751" s="1"/>
      <c r="V751" s="1"/>
      <c r="W751" s="1"/>
    </row>
    <row r="752" spans="1:23" ht="14.4" x14ac:dyDescent="0.3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R752" s="1"/>
      <c r="S752" s="1"/>
      <c r="T752" s="1"/>
      <c r="U752" s="1"/>
      <c r="V752" s="1"/>
      <c r="W752" s="1"/>
    </row>
    <row r="753" spans="1:23" ht="14.4" x14ac:dyDescent="0.3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R753" s="1"/>
      <c r="S753" s="1"/>
      <c r="T753" s="1"/>
      <c r="U753" s="1"/>
      <c r="V753" s="1"/>
      <c r="W753" s="1"/>
    </row>
    <row r="754" spans="1:23" ht="14.4" x14ac:dyDescent="0.3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R754" s="1"/>
      <c r="S754" s="1"/>
      <c r="T754" s="1"/>
      <c r="U754" s="1"/>
      <c r="V754" s="1"/>
      <c r="W754" s="1"/>
    </row>
    <row r="755" spans="1:23" ht="14.4" x14ac:dyDescent="0.3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R755" s="1"/>
      <c r="S755" s="1"/>
      <c r="T755" s="1"/>
      <c r="U755" s="1"/>
      <c r="V755" s="1"/>
      <c r="W755" s="1"/>
    </row>
    <row r="756" spans="1:23" ht="14.4" x14ac:dyDescent="0.3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R756" s="1"/>
      <c r="S756" s="1"/>
      <c r="T756" s="1"/>
      <c r="U756" s="1"/>
      <c r="V756" s="1"/>
      <c r="W756" s="1"/>
    </row>
    <row r="757" spans="1:23" ht="14.4" x14ac:dyDescent="0.3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R757" s="1"/>
      <c r="S757" s="1"/>
      <c r="T757" s="1"/>
      <c r="U757" s="1"/>
      <c r="V757" s="1"/>
      <c r="W757" s="1"/>
    </row>
    <row r="758" spans="1:23" ht="14.4" x14ac:dyDescent="0.3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R758" s="1"/>
      <c r="S758" s="1"/>
      <c r="T758" s="1"/>
      <c r="U758" s="1"/>
      <c r="V758" s="1"/>
      <c r="W758" s="1"/>
    </row>
    <row r="759" spans="1:23" ht="14.4" x14ac:dyDescent="0.3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R759" s="1"/>
      <c r="S759" s="1"/>
      <c r="T759" s="1"/>
      <c r="U759" s="1"/>
      <c r="V759" s="1"/>
      <c r="W759" s="1"/>
    </row>
    <row r="760" spans="1:23" ht="14.4" x14ac:dyDescent="0.3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R760" s="1"/>
      <c r="S760" s="1"/>
      <c r="T760" s="1"/>
      <c r="U760" s="1"/>
      <c r="V760" s="1"/>
      <c r="W760" s="1"/>
    </row>
    <row r="761" spans="1:23" ht="14.4" x14ac:dyDescent="0.3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R761" s="1"/>
      <c r="S761" s="1"/>
      <c r="T761" s="1"/>
      <c r="U761" s="1"/>
      <c r="V761" s="1"/>
      <c r="W761" s="1"/>
    </row>
    <row r="762" spans="1:23" ht="14.4" x14ac:dyDescent="0.3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R762" s="1"/>
      <c r="S762" s="1"/>
      <c r="T762" s="1"/>
      <c r="U762" s="1"/>
      <c r="V762" s="1"/>
      <c r="W762" s="1"/>
    </row>
    <row r="763" spans="1:23" ht="14.4" x14ac:dyDescent="0.3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R763" s="1"/>
      <c r="S763" s="1"/>
      <c r="T763" s="1"/>
      <c r="U763" s="1"/>
      <c r="V763" s="1"/>
      <c r="W763" s="1"/>
    </row>
    <row r="764" spans="1:23" ht="14.4" x14ac:dyDescent="0.3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R764" s="1"/>
      <c r="S764" s="1"/>
      <c r="T764" s="1"/>
      <c r="U764" s="1"/>
      <c r="V764" s="1"/>
      <c r="W764" s="1"/>
    </row>
    <row r="765" spans="1:23" ht="14.4" x14ac:dyDescent="0.3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R765" s="1"/>
      <c r="S765" s="1"/>
      <c r="T765" s="1"/>
      <c r="U765" s="1"/>
      <c r="V765" s="1"/>
      <c r="W765" s="1"/>
    </row>
    <row r="766" spans="1:23" ht="14.4" x14ac:dyDescent="0.3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R766" s="1"/>
      <c r="S766" s="1"/>
      <c r="T766" s="1"/>
      <c r="U766" s="1"/>
      <c r="V766" s="1"/>
      <c r="W766" s="1"/>
    </row>
    <row r="767" spans="1:23" ht="14.4" x14ac:dyDescent="0.3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R767" s="1"/>
      <c r="S767" s="1"/>
      <c r="T767" s="1"/>
      <c r="U767" s="1"/>
      <c r="V767" s="1"/>
      <c r="W767" s="1"/>
    </row>
    <row r="768" spans="1:23" ht="14.4" x14ac:dyDescent="0.3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R768" s="1"/>
      <c r="S768" s="1"/>
      <c r="T768" s="1"/>
      <c r="U768" s="1"/>
      <c r="V768" s="1"/>
      <c r="W768" s="1"/>
    </row>
    <row r="769" spans="1:23" ht="14.4" x14ac:dyDescent="0.3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R769" s="1"/>
      <c r="S769" s="1"/>
      <c r="T769" s="1"/>
      <c r="U769" s="1"/>
      <c r="V769" s="1"/>
      <c r="W769" s="1"/>
    </row>
    <row r="770" spans="1:23" ht="14.4" x14ac:dyDescent="0.3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R770" s="1"/>
      <c r="S770" s="1"/>
      <c r="T770" s="1"/>
      <c r="U770" s="1"/>
      <c r="V770" s="1"/>
      <c r="W770" s="1"/>
    </row>
    <row r="771" spans="1:23" ht="14.4" x14ac:dyDescent="0.3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R771" s="1"/>
      <c r="S771" s="1"/>
      <c r="T771" s="1"/>
      <c r="U771" s="1"/>
      <c r="V771" s="1"/>
      <c r="W771" s="1"/>
    </row>
    <row r="772" spans="1:23" ht="14.4" x14ac:dyDescent="0.3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R772" s="1"/>
      <c r="S772" s="1"/>
      <c r="T772" s="1"/>
      <c r="U772" s="1"/>
      <c r="V772" s="1"/>
      <c r="W772" s="1"/>
    </row>
    <row r="773" spans="1:23" ht="14.4" x14ac:dyDescent="0.3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R773" s="1"/>
      <c r="S773" s="1"/>
      <c r="T773" s="1"/>
      <c r="U773" s="1"/>
      <c r="V773" s="1"/>
      <c r="W773" s="1"/>
    </row>
    <row r="774" spans="1:23" ht="14.4" x14ac:dyDescent="0.3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R774" s="1"/>
      <c r="S774" s="1"/>
      <c r="T774" s="1"/>
      <c r="U774" s="1"/>
      <c r="V774" s="1"/>
      <c r="W774" s="1"/>
    </row>
    <row r="775" spans="1:23" ht="14.4" x14ac:dyDescent="0.3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R775" s="1"/>
      <c r="S775" s="1"/>
      <c r="T775" s="1"/>
      <c r="U775" s="1"/>
      <c r="V775" s="1"/>
      <c r="W775" s="1"/>
    </row>
    <row r="776" spans="1:23" ht="14.4" x14ac:dyDescent="0.3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R776" s="1"/>
      <c r="S776" s="1"/>
      <c r="T776" s="1"/>
      <c r="U776" s="1"/>
      <c r="V776" s="1"/>
      <c r="W776" s="1"/>
    </row>
    <row r="777" spans="1:23" ht="14.4" x14ac:dyDescent="0.3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R777" s="1"/>
      <c r="S777" s="1"/>
      <c r="T777" s="1"/>
      <c r="U777" s="1"/>
      <c r="V777" s="1"/>
      <c r="W777" s="1"/>
    </row>
    <row r="778" spans="1:23" ht="14.4" x14ac:dyDescent="0.3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R778" s="1"/>
      <c r="S778" s="1"/>
      <c r="T778" s="1"/>
      <c r="U778" s="1"/>
      <c r="V778" s="1"/>
      <c r="W778" s="1"/>
    </row>
    <row r="779" spans="1:23" ht="14.4" x14ac:dyDescent="0.3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R779" s="1"/>
      <c r="S779" s="1"/>
      <c r="T779" s="1"/>
      <c r="U779" s="1"/>
      <c r="V779" s="1"/>
      <c r="W779" s="1"/>
    </row>
    <row r="780" spans="1:23" ht="14.4" x14ac:dyDescent="0.3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R780" s="1"/>
      <c r="S780" s="1"/>
      <c r="T780" s="1"/>
      <c r="U780" s="1"/>
      <c r="V780" s="1"/>
      <c r="W780" s="1"/>
    </row>
    <row r="781" spans="1:23" ht="14.4" x14ac:dyDescent="0.3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R781" s="1"/>
      <c r="S781" s="1"/>
      <c r="T781" s="1"/>
      <c r="U781" s="1"/>
      <c r="V781" s="1"/>
      <c r="W781" s="1"/>
    </row>
    <row r="782" spans="1:23" ht="14.4" x14ac:dyDescent="0.3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R782" s="1"/>
      <c r="S782" s="1"/>
      <c r="T782" s="1"/>
      <c r="U782" s="1"/>
      <c r="V782" s="1"/>
      <c r="W782" s="1"/>
    </row>
    <row r="783" spans="1:23" ht="14.4" x14ac:dyDescent="0.3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R783" s="1"/>
      <c r="S783" s="1"/>
      <c r="T783" s="1"/>
      <c r="U783" s="1"/>
      <c r="V783" s="1"/>
      <c r="W783" s="1"/>
    </row>
    <row r="784" spans="1:23" ht="14.4" x14ac:dyDescent="0.3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R784" s="1"/>
      <c r="S784" s="1"/>
      <c r="T784" s="1"/>
      <c r="U784" s="1"/>
      <c r="V784" s="1"/>
      <c r="W784" s="1"/>
    </row>
    <row r="785" spans="1:23" ht="14.4" x14ac:dyDescent="0.3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R785" s="1"/>
      <c r="S785" s="1"/>
      <c r="T785" s="1"/>
      <c r="U785" s="1"/>
      <c r="V785" s="1"/>
      <c r="W785" s="1"/>
    </row>
    <row r="786" spans="1:23" ht="14.4" x14ac:dyDescent="0.3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R786" s="1"/>
      <c r="S786" s="1"/>
      <c r="T786" s="1"/>
      <c r="U786" s="1"/>
      <c r="V786" s="1"/>
      <c r="W786" s="1"/>
    </row>
    <row r="787" spans="1:23" ht="14.4" x14ac:dyDescent="0.3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R787" s="1"/>
      <c r="S787" s="1"/>
      <c r="T787" s="1"/>
      <c r="U787" s="1"/>
      <c r="V787" s="1"/>
      <c r="W787" s="1"/>
    </row>
    <row r="788" spans="1:23" ht="14.4" x14ac:dyDescent="0.3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R788" s="1"/>
      <c r="S788" s="1"/>
      <c r="T788" s="1"/>
      <c r="U788" s="1"/>
      <c r="V788" s="1"/>
      <c r="W788" s="1"/>
    </row>
    <row r="789" spans="1:23" ht="14.4" x14ac:dyDescent="0.3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R789" s="1"/>
      <c r="S789" s="1"/>
      <c r="T789" s="1"/>
      <c r="U789" s="1"/>
      <c r="V789" s="1"/>
      <c r="W789" s="1"/>
    </row>
    <row r="790" spans="1:23" ht="14.4" x14ac:dyDescent="0.3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R790" s="1"/>
      <c r="S790" s="1"/>
      <c r="T790" s="1"/>
      <c r="U790" s="1"/>
      <c r="V790" s="1"/>
      <c r="W790" s="1"/>
    </row>
    <row r="791" spans="1:23" ht="14.4" x14ac:dyDescent="0.3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R791" s="1"/>
      <c r="S791" s="1"/>
      <c r="T791" s="1"/>
      <c r="U791" s="1"/>
      <c r="V791" s="1"/>
      <c r="W791" s="1"/>
    </row>
    <row r="792" spans="1:23" ht="14.4" x14ac:dyDescent="0.3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R792" s="1"/>
      <c r="S792" s="1"/>
      <c r="T792" s="1"/>
      <c r="U792" s="1"/>
      <c r="V792" s="1"/>
      <c r="W792" s="1"/>
    </row>
    <row r="793" spans="1:23" ht="14.4" x14ac:dyDescent="0.3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R793" s="1"/>
      <c r="S793" s="1"/>
      <c r="T793" s="1"/>
      <c r="U793" s="1"/>
      <c r="V793" s="1"/>
      <c r="W793" s="1"/>
    </row>
    <row r="794" spans="1:23" ht="14.4" x14ac:dyDescent="0.3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R794" s="1"/>
      <c r="S794" s="1"/>
      <c r="T794" s="1"/>
      <c r="U794" s="1"/>
      <c r="V794" s="1"/>
      <c r="W794" s="1"/>
    </row>
    <row r="795" spans="1:23" ht="14.4" x14ac:dyDescent="0.3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R795" s="1"/>
      <c r="S795" s="1"/>
      <c r="T795" s="1"/>
      <c r="U795" s="1"/>
      <c r="V795" s="1"/>
      <c r="W795" s="1"/>
    </row>
    <row r="796" spans="1:23" ht="14.4" x14ac:dyDescent="0.3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R796" s="1"/>
      <c r="S796" s="1"/>
      <c r="T796" s="1"/>
      <c r="U796" s="1"/>
      <c r="V796" s="1"/>
      <c r="W796" s="1"/>
    </row>
    <row r="797" spans="1:23" ht="14.4" x14ac:dyDescent="0.3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R797" s="1"/>
      <c r="S797" s="1"/>
      <c r="T797" s="1"/>
      <c r="U797" s="1"/>
      <c r="V797" s="1"/>
      <c r="W797" s="1"/>
    </row>
    <row r="798" spans="1:23" ht="14.4" x14ac:dyDescent="0.3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R798" s="1"/>
      <c r="S798" s="1"/>
      <c r="T798" s="1"/>
      <c r="U798" s="1"/>
      <c r="V798" s="1"/>
      <c r="W798" s="1"/>
    </row>
    <row r="799" spans="1:23" ht="14.4" x14ac:dyDescent="0.3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R799" s="1"/>
      <c r="S799" s="1"/>
      <c r="T799" s="1"/>
      <c r="U799" s="1"/>
      <c r="V799" s="1"/>
      <c r="W799" s="1"/>
    </row>
    <row r="800" spans="1:23" ht="14.4" x14ac:dyDescent="0.3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R800" s="1"/>
      <c r="S800" s="1"/>
      <c r="T800" s="1"/>
      <c r="U800" s="1"/>
      <c r="V800" s="1"/>
      <c r="W800" s="1"/>
    </row>
    <row r="801" spans="1:23" ht="14.4" x14ac:dyDescent="0.3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R801" s="1"/>
      <c r="S801" s="1"/>
      <c r="T801" s="1"/>
      <c r="U801" s="1"/>
      <c r="V801" s="1"/>
      <c r="W801" s="1"/>
    </row>
    <row r="802" spans="1:23" ht="14.4" x14ac:dyDescent="0.3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R802" s="1"/>
      <c r="S802" s="1"/>
      <c r="T802" s="1"/>
      <c r="U802" s="1"/>
      <c r="V802" s="1"/>
      <c r="W802" s="1"/>
    </row>
    <row r="803" spans="1:23" ht="14.4" x14ac:dyDescent="0.3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R803" s="1"/>
      <c r="S803" s="1"/>
      <c r="T803" s="1"/>
      <c r="U803" s="1"/>
      <c r="V803" s="1"/>
      <c r="W803" s="1"/>
    </row>
    <row r="804" spans="1:23" ht="14.4" x14ac:dyDescent="0.3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R804" s="1"/>
      <c r="S804" s="1"/>
      <c r="T804" s="1"/>
      <c r="U804" s="1"/>
      <c r="V804" s="1"/>
      <c r="W804" s="1"/>
    </row>
    <row r="805" spans="1:23" ht="14.4" x14ac:dyDescent="0.3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R805" s="1"/>
      <c r="S805" s="1"/>
      <c r="T805" s="1"/>
      <c r="U805" s="1"/>
      <c r="V805" s="1"/>
      <c r="W805" s="1"/>
    </row>
    <row r="806" spans="1:23" ht="14.4" x14ac:dyDescent="0.3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R806" s="1"/>
      <c r="S806" s="1"/>
      <c r="T806" s="1"/>
      <c r="U806" s="1"/>
      <c r="V806" s="1"/>
      <c r="W806" s="1"/>
    </row>
    <row r="807" spans="1:23" ht="14.4" x14ac:dyDescent="0.3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R807" s="1"/>
      <c r="S807" s="1"/>
      <c r="T807" s="1"/>
      <c r="U807" s="1"/>
      <c r="V807" s="1"/>
      <c r="W807" s="1"/>
    </row>
    <row r="808" spans="1:23" ht="14.4" x14ac:dyDescent="0.3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R808" s="1"/>
      <c r="S808" s="1"/>
      <c r="T808" s="1"/>
      <c r="U808" s="1"/>
      <c r="V808" s="1"/>
      <c r="W808" s="1"/>
    </row>
    <row r="809" spans="1:23" ht="14.4" x14ac:dyDescent="0.3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R809" s="1"/>
      <c r="S809" s="1"/>
      <c r="T809" s="1"/>
      <c r="U809" s="1"/>
      <c r="V809" s="1"/>
      <c r="W809" s="1"/>
    </row>
    <row r="810" spans="1:23" ht="14.4" x14ac:dyDescent="0.3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R810" s="1"/>
      <c r="S810" s="1"/>
      <c r="T810" s="1"/>
      <c r="U810" s="1"/>
      <c r="V810" s="1"/>
      <c r="W810" s="1"/>
    </row>
    <row r="811" spans="1:23" ht="14.4" x14ac:dyDescent="0.3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R811" s="1"/>
      <c r="S811" s="1"/>
      <c r="T811" s="1"/>
      <c r="U811" s="1"/>
      <c r="V811" s="1"/>
      <c r="W811" s="1"/>
    </row>
    <row r="812" spans="1:23" ht="14.4" x14ac:dyDescent="0.3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R812" s="1"/>
      <c r="S812" s="1"/>
      <c r="T812" s="1"/>
      <c r="U812" s="1"/>
      <c r="V812" s="1"/>
      <c r="W812" s="1"/>
    </row>
    <row r="813" spans="1:23" ht="14.4" x14ac:dyDescent="0.3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R813" s="1"/>
      <c r="S813" s="1"/>
      <c r="T813" s="1"/>
      <c r="U813" s="1"/>
      <c r="V813" s="1"/>
      <c r="W813" s="1"/>
    </row>
  </sheetData>
  <mergeCells count="1">
    <mergeCell ref="D1:M1"/>
  </mergeCells>
  <hyperlinks>
    <hyperlink ref="A45" r:id="rId1"/>
    <hyperlink ref="A46" r:id="rId2"/>
    <hyperlink ref="A3" r:id="rId3"/>
    <hyperlink ref="A4" r:id="rId4"/>
    <hyperlink ref="A5" r:id="rId5"/>
    <hyperlink ref="A47" r:id="rId6"/>
    <hyperlink ref="A6" r:id="rId7"/>
    <hyperlink ref="A9" r:id="rId8"/>
    <hyperlink ref="A18" r:id="rId9"/>
    <hyperlink ref="A19" r:id="rId10"/>
    <hyperlink ref="A20" r:id="rId11"/>
    <hyperlink ref="A48" r:id="rId12"/>
    <hyperlink ref="A49" r:id="rId13"/>
    <hyperlink ref="A50" r:id="rId14"/>
    <hyperlink ref="A21" r:id="rId15"/>
    <hyperlink ref="A22" r:id="rId16"/>
    <hyperlink ref="A23" r:id="rId17"/>
    <hyperlink ref="A24" r:id="rId18"/>
    <hyperlink ref="A51" r:id="rId19"/>
    <hyperlink ref="A25" r:id="rId20"/>
    <hyperlink ref="A26" r:id="rId21"/>
    <hyperlink ref="A27" r:id="rId22"/>
    <hyperlink ref="A28" r:id="rId23"/>
    <hyperlink ref="A52" r:id="rId24"/>
    <hyperlink ref="A29" r:id="rId25"/>
    <hyperlink ref="A30" r:id="rId26"/>
    <hyperlink ref="A31" r:id="rId27"/>
    <hyperlink ref="A32" r:id="rId28"/>
    <hyperlink ref="A33" r:id="rId29"/>
    <hyperlink ref="A34" r:id="rId30"/>
    <hyperlink ref="A35" r:id="rId31"/>
    <hyperlink ref="A36" r:id="rId32"/>
    <hyperlink ref="A37" r:id="rId33"/>
    <hyperlink ref="A38" r:id="rId34"/>
    <hyperlink ref="A39" r:id="rId35"/>
    <hyperlink ref="A40" r:id="rId36"/>
    <hyperlink ref="A41" r:id="rId37"/>
    <hyperlink ref="A42" r:id="rId38"/>
    <hyperlink ref="A43" r:id="rId39"/>
    <hyperlink ref="A44" r:id="rId40"/>
    <hyperlink ref="A7" r:id="rId41"/>
  </hyperlinks>
  <pageMargins left="0.7" right="0.7" top="0.75" bottom="0.75" header="0.3" footer="0.3"/>
  <legacyDrawing r:id="rId4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797"/>
  <sheetViews>
    <sheetView workbookViewId="0">
      <pane ySplit="2" topLeftCell="A3" activePane="bottomLeft" state="frozen"/>
      <selection pane="bottomLeft" activeCell="M2" sqref="M2"/>
    </sheetView>
  </sheetViews>
  <sheetFormatPr defaultColWidth="14.44140625" defaultRowHeight="15.75" customHeight="1" x14ac:dyDescent="0.25"/>
  <cols>
    <col min="1" max="1" width="48.6640625" style="102" customWidth="1"/>
    <col min="2" max="2" width="10.44140625" customWidth="1"/>
    <col min="3" max="3" width="7.44140625" customWidth="1"/>
    <col min="4" max="4" width="6.44140625" customWidth="1"/>
    <col min="5" max="5" width="7.44140625" customWidth="1"/>
    <col min="6" max="6" width="9.6640625" customWidth="1"/>
    <col min="7" max="7" width="10.44140625" customWidth="1"/>
    <col min="8" max="8" width="7" customWidth="1"/>
    <col min="9" max="9" width="6.44140625" customWidth="1"/>
    <col min="10" max="10" width="5.6640625" customWidth="1"/>
    <col min="11" max="11" width="5.33203125" customWidth="1"/>
    <col min="12" max="12" width="11.44140625" customWidth="1"/>
    <col min="13" max="13" width="6.6640625" customWidth="1"/>
    <col min="14" max="14" width="6.44140625" customWidth="1"/>
    <col min="15" max="15" width="8.44140625" customWidth="1"/>
  </cols>
  <sheetData>
    <row r="1" spans="1:26" ht="14.4" x14ac:dyDescent="0.3">
      <c r="A1" s="21"/>
      <c r="B1" s="55"/>
      <c r="C1" s="55"/>
      <c r="D1" s="122" t="s">
        <v>189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1"/>
      <c r="S1" s="1"/>
      <c r="T1" s="1"/>
      <c r="V1" s="1"/>
      <c r="W1" s="1"/>
      <c r="X1" s="1"/>
      <c r="Y1" s="1"/>
      <c r="Z1" s="1"/>
    </row>
    <row r="2" spans="1:26" ht="114" x14ac:dyDescent="0.3">
      <c r="A2" s="21" t="s">
        <v>5</v>
      </c>
      <c r="B2" s="57" t="s">
        <v>2</v>
      </c>
      <c r="C2" s="57" t="s">
        <v>8</v>
      </c>
      <c r="D2" s="32" t="s">
        <v>190</v>
      </c>
      <c r="E2" s="33" t="s">
        <v>191</v>
      </c>
      <c r="F2" s="33" t="s">
        <v>192</v>
      </c>
      <c r="G2" s="33" t="s">
        <v>193</v>
      </c>
      <c r="H2" s="33" t="s">
        <v>194</v>
      </c>
      <c r="I2" s="34" t="s">
        <v>195</v>
      </c>
      <c r="J2" s="34" t="s">
        <v>197</v>
      </c>
      <c r="K2" s="34" t="s">
        <v>198</v>
      </c>
      <c r="L2" s="33" t="s">
        <v>200</v>
      </c>
      <c r="M2" s="33" t="s">
        <v>201</v>
      </c>
      <c r="N2" s="33" t="s">
        <v>202</v>
      </c>
      <c r="O2" s="33" t="s">
        <v>203</v>
      </c>
      <c r="P2" s="38"/>
      <c r="Q2" s="1"/>
      <c r="R2" s="2"/>
      <c r="S2" s="1"/>
      <c r="T2" s="1"/>
      <c r="V2" s="1"/>
      <c r="W2" s="1"/>
      <c r="X2" s="1"/>
      <c r="Y2" s="1"/>
      <c r="Z2" s="1"/>
    </row>
    <row r="3" spans="1:26" ht="28.8" x14ac:dyDescent="0.3">
      <c r="A3" s="97" t="s">
        <v>39</v>
      </c>
      <c r="B3" s="85"/>
      <c r="C3" s="70" t="s">
        <v>25</v>
      </c>
      <c r="D3" s="12"/>
      <c r="E3" s="22"/>
      <c r="F3" s="14"/>
      <c r="G3" s="45"/>
      <c r="H3" s="45"/>
      <c r="I3" s="45"/>
      <c r="J3" s="45"/>
      <c r="K3" s="45"/>
      <c r="L3" s="15"/>
      <c r="M3" s="15"/>
      <c r="N3" s="15"/>
      <c r="O3" s="15"/>
      <c r="P3" s="8" t="s">
        <v>211</v>
      </c>
      <c r="Q3" s="17"/>
      <c r="R3" s="17"/>
      <c r="S3" s="17"/>
      <c r="T3" s="17"/>
      <c r="V3" s="17"/>
      <c r="W3" s="17"/>
      <c r="X3" s="17"/>
      <c r="Y3" s="17"/>
      <c r="Z3" s="17"/>
    </row>
    <row r="4" spans="1:26" ht="14.4" x14ac:dyDescent="0.3">
      <c r="A4" s="97" t="s">
        <v>43</v>
      </c>
      <c r="B4" s="85"/>
      <c r="C4" s="70" t="s">
        <v>25</v>
      </c>
      <c r="D4" s="12"/>
      <c r="E4" s="22"/>
      <c r="F4" s="14"/>
      <c r="G4" s="45"/>
      <c r="H4" s="45"/>
      <c r="I4" s="45"/>
      <c r="J4" s="45"/>
      <c r="K4" s="45"/>
      <c r="L4" s="15"/>
      <c r="M4" s="15"/>
      <c r="N4" s="15"/>
      <c r="O4" s="15"/>
      <c r="P4" s="8" t="s">
        <v>212</v>
      </c>
      <c r="Q4" s="17"/>
      <c r="R4" s="17"/>
      <c r="S4" s="17"/>
      <c r="T4" s="17"/>
      <c r="V4" s="17"/>
      <c r="W4" s="17"/>
      <c r="X4" s="17"/>
      <c r="Y4" s="17"/>
      <c r="Z4" s="17"/>
    </row>
    <row r="5" spans="1:26" ht="14.4" x14ac:dyDescent="0.3">
      <c r="A5" s="97" t="s">
        <v>46</v>
      </c>
      <c r="B5" s="85"/>
      <c r="C5" s="70" t="s">
        <v>25</v>
      </c>
      <c r="D5" s="12"/>
      <c r="E5" s="22"/>
      <c r="F5" s="14"/>
      <c r="G5" s="45"/>
      <c r="H5" s="45"/>
      <c r="I5" s="45"/>
      <c r="J5" s="45"/>
      <c r="K5" s="45"/>
      <c r="L5" s="15"/>
      <c r="M5" s="15"/>
      <c r="N5" s="15"/>
      <c r="O5" s="15"/>
      <c r="P5" s="8" t="s">
        <v>213</v>
      </c>
      <c r="Q5" s="17"/>
      <c r="R5" s="17"/>
      <c r="S5" s="17"/>
      <c r="T5" s="17"/>
      <c r="V5" s="17"/>
      <c r="W5" s="17"/>
      <c r="X5" s="17"/>
      <c r="Y5" s="17"/>
      <c r="Z5" s="17"/>
    </row>
    <row r="6" spans="1:26" ht="28.8" x14ac:dyDescent="0.3">
      <c r="A6" s="97" t="s">
        <v>216</v>
      </c>
      <c r="B6" s="85"/>
      <c r="C6" s="70" t="s">
        <v>28</v>
      </c>
      <c r="D6" s="12"/>
      <c r="E6" s="14"/>
      <c r="F6" s="14"/>
      <c r="G6" s="25"/>
      <c r="H6" s="12" t="s">
        <v>13</v>
      </c>
      <c r="I6" s="25"/>
      <c r="J6" s="25"/>
      <c r="K6" s="15"/>
      <c r="L6" s="15"/>
      <c r="M6" s="15"/>
      <c r="N6" s="15"/>
      <c r="O6" s="15"/>
      <c r="P6" s="8"/>
      <c r="Q6" s="17"/>
      <c r="R6" s="17"/>
      <c r="S6" s="17"/>
      <c r="T6" s="17"/>
      <c r="V6" s="17"/>
      <c r="W6" s="17"/>
      <c r="X6" s="17"/>
      <c r="Y6" s="17"/>
      <c r="Z6" s="17"/>
    </row>
    <row r="7" spans="1:26" ht="14.4" x14ac:dyDescent="0.3">
      <c r="A7" s="97" t="s">
        <v>48</v>
      </c>
      <c r="B7" s="85"/>
      <c r="C7" s="70" t="s">
        <v>51</v>
      </c>
      <c r="D7" s="15"/>
      <c r="E7" s="15"/>
      <c r="F7" s="15"/>
      <c r="G7" s="14"/>
      <c r="H7" s="14"/>
      <c r="I7" s="14"/>
      <c r="J7" s="25"/>
      <c r="K7" s="12"/>
      <c r="L7" s="15"/>
      <c r="M7" s="15"/>
      <c r="N7" s="15"/>
      <c r="O7" s="12"/>
      <c r="P7" s="8" t="s">
        <v>221</v>
      </c>
      <c r="Q7" s="17"/>
      <c r="R7" s="17"/>
      <c r="S7" s="17"/>
      <c r="T7" s="17"/>
      <c r="V7" s="17"/>
      <c r="W7" s="17"/>
      <c r="X7" s="17"/>
      <c r="Y7" s="17"/>
      <c r="Z7" s="17"/>
    </row>
    <row r="8" spans="1:26" ht="28.8" x14ac:dyDescent="0.3">
      <c r="A8" s="97" t="s">
        <v>55</v>
      </c>
      <c r="B8" s="85"/>
      <c r="C8" s="70" t="s">
        <v>51</v>
      </c>
      <c r="D8" s="15"/>
      <c r="E8" s="12" t="s">
        <v>13</v>
      </c>
      <c r="F8" s="12"/>
      <c r="G8" s="14"/>
      <c r="H8" s="14"/>
      <c r="I8" s="14"/>
      <c r="J8" s="15"/>
      <c r="K8" s="15"/>
      <c r="L8" s="15"/>
      <c r="M8" s="15"/>
      <c r="N8" s="15"/>
      <c r="O8" s="15"/>
      <c r="P8" s="8" t="s">
        <v>223</v>
      </c>
      <c r="Q8" s="17"/>
      <c r="R8" s="17"/>
      <c r="S8" s="17"/>
      <c r="T8" s="17"/>
      <c r="V8" s="17"/>
      <c r="W8" s="17"/>
      <c r="X8" s="17"/>
      <c r="Y8" s="17"/>
      <c r="Z8" s="17"/>
    </row>
    <row r="9" spans="1:26" ht="14.4" x14ac:dyDescent="0.3">
      <c r="A9" s="97" t="s">
        <v>104</v>
      </c>
      <c r="B9" s="86" t="str">
        <f>HYPERLINK("https://learninglab.usgbc.org/module/14137/12799","Spanish")</f>
        <v>Spanish</v>
      </c>
      <c r="C9" s="70" t="s">
        <v>25</v>
      </c>
      <c r="D9" s="14"/>
      <c r="E9" s="14"/>
      <c r="F9" s="14"/>
      <c r="G9" s="14"/>
      <c r="H9" s="22" t="s">
        <v>13</v>
      </c>
      <c r="I9" s="14"/>
      <c r="J9" s="14"/>
      <c r="K9" s="14"/>
      <c r="L9" s="14"/>
      <c r="M9" s="14"/>
      <c r="N9" s="14"/>
      <c r="O9" s="14"/>
      <c r="P9" s="8"/>
      <c r="Q9" s="1"/>
      <c r="R9" s="19"/>
      <c r="S9" s="1"/>
      <c r="T9" s="1"/>
      <c r="V9" s="1"/>
      <c r="W9" s="1"/>
      <c r="X9" s="1"/>
      <c r="Y9" s="1"/>
      <c r="Z9" s="1"/>
    </row>
    <row r="10" spans="1:26" ht="14.4" x14ac:dyDescent="0.3">
      <c r="A10" s="97" t="s">
        <v>70</v>
      </c>
      <c r="B10" s="85"/>
      <c r="C10" s="70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8" t="s">
        <v>72</v>
      </c>
      <c r="Q10" s="1"/>
      <c r="R10" s="1"/>
      <c r="S10" s="1"/>
      <c r="T10" s="1"/>
      <c r="V10" s="1"/>
      <c r="W10" s="1"/>
      <c r="X10" s="1"/>
      <c r="Y10" s="1"/>
      <c r="Z10" s="1"/>
    </row>
    <row r="11" spans="1:26" ht="28.8" x14ac:dyDescent="0.3">
      <c r="A11" s="97" t="s">
        <v>232</v>
      </c>
      <c r="B11" s="85"/>
      <c r="C11" s="70" t="s">
        <v>28</v>
      </c>
      <c r="D11" s="14"/>
      <c r="E11" s="14"/>
      <c r="F11" s="22" t="s">
        <v>13</v>
      </c>
      <c r="G11" s="14"/>
      <c r="H11" s="22" t="s">
        <v>13</v>
      </c>
      <c r="I11" s="22" t="s">
        <v>13</v>
      </c>
      <c r="J11" s="14"/>
      <c r="K11" s="22" t="s">
        <v>13</v>
      </c>
      <c r="L11" s="14"/>
      <c r="M11" s="22" t="s">
        <v>13</v>
      </c>
      <c r="N11" s="14"/>
      <c r="O11" s="14"/>
      <c r="P11" s="8" t="s">
        <v>234</v>
      </c>
      <c r="Q11" s="1"/>
      <c r="R11" s="1"/>
      <c r="S11" s="1"/>
      <c r="T11" s="1"/>
      <c r="V11" s="1"/>
      <c r="W11" s="1"/>
      <c r="X11" s="1"/>
      <c r="Y11" s="1"/>
      <c r="Z11" s="1"/>
    </row>
    <row r="12" spans="1:26" ht="28.8" x14ac:dyDescent="0.3">
      <c r="A12" s="97" t="s">
        <v>75</v>
      </c>
      <c r="B12" s="85"/>
      <c r="C12" s="70" t="s">
        <v>28</v>
      </c>
      <c r="D12" s="14"/>
      <c r="E12" s="14"/>
      <c r="F12" s="14"/>
      <c r="G12" s="14"/>
      <c r="H12" s="14"/>
      <c r="I12" s="14"/>
      <c r="J12" s="14"/>
      <c r="K12" s="22" t="s">
        <v>13</v>
      </c>
      <c r="L12" s="14"/>
      <c r="M12" s="14"/>
      <c r="N12" s="14"/>
      <c r="O12" s="14"/>
      <c r="P12" s="8"/>
      <c r="Q12" s="1"/>
      <c r="R12" s="1"/>
      <c r="S12" s="1"/>
      <c r="T12" s="1"/>
      <c r="V12" s="1"/>
      <c r="W12" s="1"/>
      <c r="X12" s="1"/>
      <c r="Y12" s="1"/>
      <c r="Z12" s="1"/>
    </row>
    <row r="13" spans="1:26" ht="28.8" x14ac:dyDescent="0.3">
      <c r="A13" s="97" t="s">
        <v>79</v>
      </c>
      <c r="B13" s="85"/>
      <c r="C13" s="70" t="s">
        <v>28</v>
      </c>
      <c r="D13" s="14"/>
      <c r="E13" s="14"/>
      <c r="F13" s="14"/>
      <c r="G13" s="14"/>
      <c r="H13" s="14"/>
      <c r="I13" s="14"/>
      <c r="J13" s="22" t="s">
        <v>13</v>
      </c>
      <c r="K13" s="22" t="s">
        <v>13</v>
      </c>
      <c r="L13" s="14"/>
      <c r="M13" s="14"/>
      <c r="N13" s="22" t="s">
        <v>13</v>
      </c>
      <c r="O13" s="14"/>
      <c r="P13" s="8"/>
      <c r="Q13" s="1"/>
      <c r="R13" s="1"/>
      <c r="S13" s="1"/>
      <c r="T13" s="1"/>
      <c r="V13" s="1"/>
      <c r="W13" s="1"/>
      <c r="X13" s="1"/>
      <c r="Y13" s="1"/>
      <c r="Z13" s="1"/>
    </row>
    <row r="14" spans="1:26" ht="14.4" x14ac:dyDescent="0.3">
      <c r="A14" s="97" t="s">
        <v>82</v>
      </c>
      <c r="B14" s="86" t="str">
        <f>HYPERLINK("https://learninglab.usgbc.org/module/14138/12804","Spanish")</f>
        <v>Spanish</v>
      </c>
      <c r="C14" s="70" t="s">
        <v>25</v>
      </c>
      <c r="D14" s="14"/>
      <c r="E14" s="22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8"/>
      <c r="Q14" s="1"/>
      <c r="R14" s="19"/>
      <c r="S14" s="1"/>
      <c r="T14" s="1"/>
      <c r="V14" s="1"/>
      <c r="W14" s="1"/>
      <c r="X14" s="1"/>
      <c r="Y14" s="1"/>
      <c r="Z14" s="1"/>
    </row>
    <row r="15" spans="1:26" ht="14.4" x14ac:dyDescent="0.3">
      <c r="A15" s="97" t="s">
        <v>233</v>
      </c>
      <c r="B15" s="86" t="str">
        <f>HYPERLINK("https://learninglab.usgbc.org/module/3941/3834","Spanish")</f>
        <v>Spanish</v>
      </c>
      <c r="C15" s="70" t="s">
        <v>51</v>
      </c>
      <c r="D15" s="14"/>
      <c r="E15" s="22" t="s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1"/>
      <c r="R15" s="19"/>
      <c r="S15" s="1"/>
      <c r="T15" s="1"/>
      <c r="V15" s="1"/>
      <c r="W15" s="1"/>
      <c r="X15" s="1"/>
      <c r="Y15" s="1"/>
      <c r="Z15" s="1"/>
    </row>
    <row r="16" spans="1:26" ht="14.4" x14ac:dyDescent="0.3">
      <c r="A16" s="97" t="s">
        <v>245</v>
      </c>
      <c r="B16" s="86" t="str">
        <f>HYPERLINK("https://learninglab.usgbc.org/module/5382/9477","Spanish")</f>
        <v>Spanish</v>
      </c>
      <c r="C16" s="70" t="s">
        <v>51</v>
      </c>
      <c r="D16" s="14"/>
      <c r="E16" s="22" t="s">
        <v>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 t="s">
        <v>254</v>
      </c>
      <c r="Q16" s="1"/>
      <c r="R16" s="19"/>
      <c r="S16" s="1"/>
      <c r="T16" s="1"/>
      <c r="V16" s="1"/>
      <c r="W16" s="1"/>
      <c r="X16" s="1"/>
      <c r="Y16" s="1"/>
      <c r="Z16" s="1"/>
    </row>
    <row r="17" spans="1:26" ht="14.4" x14ac:dyDescent="0.3">
      <c r="A17" s="97" t="s">
        <v>255</v>
      </c>
      <c r="B17" s="86" t="str">
        <f>HYPERLINK("https://learninglab.usgbc.org/module/5382/9496","Spanish")</f>
        <v>Spanish</v>
      </c>
      <c r="C17" s="70" t="s">
        <v>51</v>
      </c>
      <c r="D17" s="14"/>
      <c r="E17" s="22" t="s">
        <v>13</v>
      </c>
      <c r="F17" s="14"/>
      <c r="G17" s="14"/>
      <c r="H17" s="14"/>
      <c r="I17" s="22" t="s">
        <v>13</v>
      </c>
      <c r="J17" s="14"/>
      <c r="K17" s="14"/>
      <c r="L17" s="14"/>
      <c r="M17" s="14"/>
      <c r="N17" s="14"/>
      <c r="O17" s="14"/>
      <c r="P17" s="8" t="s">
        <v>259</v>
      </c>
      <c r="Q17" s="1"/>
      <c r="R17" s="19"/>
      <c r="S17" s="1"/>
      <c r="T17" s="1"/>
      <c r="V17" s="1"/>
      <c r="W17" s="1"/>
      <c r="X17" s="1"/>
      <c r="Y17" s="1"/>
      <c r="Z17" s="1"/>
    </row>
    <row r="18" spans="1:26" ht="14.4" x14ac:dyDescent="0.3">
      <c r="A18" s="97" t="s">
        <v>123</v>
      </c>
      <c r="B18" s="86" t="str">
        <f>HYPERLINK("https://learninglab.usgbc.org/module/5382/5351","Spanish")</f>
        <v>Spanish</v>
      </c>
      <c r="C18" s="70" t="s">
        <v>51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8" t="s">
        <v>264</v>
      </c>
      <c r="Q18" s="1"/>
      <c r="R18" s="2"/>
      <c r="S18" s="1"/>
      <c r="T18" s="1"/>
      <c r="V18" s="1"/>
      <c r="W18" s="1"/>
      <c r="X18" s="1"/>
      <c r="Y18" s="1"/>
      <c r="Z18" s="1"/>
    </row>
    <row r="19" spans="1:26" ht="28.8" x14ac:dyDescent="0.3">
      <c r="A19" s="97" t="s">
        <v>96</v>
      </c>
      <c r="B19" s="85"/>
      <c r="C19" s="70" t="s">
        <v>28</v>
      </c>
      <c r="D19" s="14"/>
      <c r="E19" s="14"/>
      <c r="F19" s="14"/>
      <c r="G19" s="14"/>
      <c r="H19" s="22" t="s">
        <v>13</v>
      </c>
      <c r="I19" s="14"/>
      <c r="J19" s="14"/>
      <c r="K19" s="14"/>
      <c r="L19" s="22" t="s">
        <v>13</v>
      </c>
      <c r="M19" s="14"/>
      <c r="N19" s="14"/>
      <c r="O19" s="14"/>
      <c r="P19" s="8"/>
      <c r="Q19" s="1"/>
      <c r="R19" s="1"/>
      <c r="S19" s="1"/>
      <c r="T19" s="1"/>
      <c r="V19" s="1"/>
      <c r="W19" s="1"/>
      <c r="X19" s="1"/>
      <c r="Y19" s="1"/>
      <c r="Z19" s="1"/>
    </row>
    <row r="20" spans="1:26" ht="28.8" x14ac:dyDescent="0.3">
      <c r="A20" s="97" t="s">
        <v>251</v>
      </c>
      <c r="B20" s="86" t="str">
        <f>HYPERLINK("https://learninglab.usgbc.org/module/5884/5677","Spanish")</f>
        <v>Spanish</v>
      </c>
      <c r="C20" s="70" t="s">
        <v>25</v>
      </c>
      <c r="D20" s="14"/>
      <c r="E20" s="14"/>
      <c r="F20" s="14"/>
      <c r="G20" s="14"/>
      <c r="H20" s="14"/>
      <c r="I20" s="22" t="s">
        <v>13</v>
      </c>
      <c r="J20" s="14"/>
      <c r="K20" s="14"/>
      <c r="L20" s="14"/>
      <c r="M20" s="14"/>
      <c r="N20" s="14"/>
      <c r="O20" s="14"/>
      <c r="P20" s="8"/>
      <c r="Q20" s="1"/>
      <c r="R20" s="19"/>
      <c r="S20" s="1"/>
      <c r="T20" s="1"/>
      <c r="V20" s="1"/>
      <c r="W20" s="1"/>
      <c r="X20" s="1"/>
      <c r="Y20" s="1"/>
      <c r="Z20" s="1"/>
    </row>
    <row r="21" spans="1:26" ht="14.4" x14ac:dyDescent="0.3">
      <c r="A21" s="97" t="s">
        <v>267</v>
      </c>
      <c r="B21" s="86" t="str">
        <f>HYPERLINK("https://learninglab.usgbc.org/module/5884/9507","Spanish")</f>
        <v>Spanish</v>
      </c>
      <c r="C21" s="70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" t="s">
        <v>269</v>
      </c>
      <c r="Q21" s="1"/>
      <c r="R21" s="19"/>
      <c r="S21" s="1"/>
      <c r="T21" s="1"/>
      <c r="V21" s="1"/>
      <c r="W21" s="1"/>
      <c r="X21" s="1"/>
      <c r="Y21" s="1"/>
      <c r="Z21" s="1"/>
    </row>
    <row r="22" spans="1:26" ht="28.8" x14ac:dyDescent="0.3">
      <c r="A22" s="97" t="s">
        <v>270</v>
      </c>
      <c r="B22" s="86" t="str">
        <f>HYPERLINK("https://learninglab.usgbc.org/module/5884/9512","Spanish")</f>
        <v>Spanish</v>
      </c>
      <c r="C22" s="70" t="s">
        <v>25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" t="s">
        <v>271</v>
      </c>
      <c r="Q22" s="1"/>
      <c r="R22" s="19"/>
      <c r="S22" s="1"/>
      <c r="T22" s="1"/>
      <c r="V22" s="1"/>
      <c r="W22" s="1"/>
      <c r="X22" s="1"/>
      <c r="Y22" s="1"/>
      <c r="Z22" s="1"/>
    </row>
    <row r="23" spans="1:26" ht="28.8" x14ac:dyDescent="0.3">
      <c r="A23" s="97" t="s">
        <v>129</v>
      </c>
      <c r="B23" s="86" t="str">
        <f>HYPERLINK("https://learninglab.usgbc.org/module/5884/9501","Spanish")</f>
        <v>Spanish</v>
      </c>
      <c r="C23" s="70" t="s">
        <v>25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 t="s">
        <v>274</v>
      </c>
      <c r="Q23" s="1"/>
      <c r="R23" s="19"/>
      <c r="S23" s="1"/>
      <c r="T23" s="1"/>
      <c r="V23" s="1"/>
      <c r="W23" s="1"/>
      <c r="X23" s="1"/>
      <c r="Y23" s="1"/>
      <c r="Z23" s="1"/>
    </row>
    <row r="24" spans="1:26" ht="28.8" x14ac:dyDescent="0.3">
      <c r="A24" s="97" t="s">
        <v>101</v>
      </c>
      <c r="B24" s="86" t="str">
        <f>HYPERLINK("https://learninglab.usgbc.org/module/14133/13037","Spanish")</f>
        <v>Spanish</v>
      </c>
      <c r="C24" s="70" t="s">
        <v>28</v>
      </c>
      <c r="D24" s="14"/>
      <c r="E24" s="22" t="s">
        <v>13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" t="s">
        <v>278</v>
      </c>
      <c r="Q24" s="1"/>
      <c r="R24" s="19"/>
      <c r="S24" s="1"/>
      <c r="T24" s="1"/>
      <c r="V24" s="1"/>
      <c r="W24" s="1"/>
      <c r="X24" s="1"/>
      <c r="Y24" s="1"/>
      <c r="Z24" s="1"/>
    </row>
    <row r="25" spans="1:26" ht="28.8" x14ac:dyDescent="0.3">
      <c r="A25" s="97" t="s">
        <v>265</v>
      </c>
      <c r="B25" s="85"/>
      <c r="C25" s="70" t="s">
        <v>28</v>
      </c>
      <c r="D25" s="14"/>
      <c r="E25" s="14"/>
      <c r="F25" s="14"/>
      <c r="G25" s="14"/>
      <c r="H25" s="22" t="s">
        <v>13</v>
      </c>
      <c r="I25" s="22" t="s">
        <v>13</v>
      </c>
      <c r="J25" s="14"/>
      <c r="K25" s="14"/>
      <c r="L25" s="14"/>
      <c r="M25" s="14"/>
      <c r="N25" s="14"/>
      <c r="O25" s="14"/>
      <c r="P25" s="8"/>
      <c r="Q25" s="1"/>
      <c r="R25" s="1"/>
      <c r="S25" s="1"/>
      <c r="T25" s="1"/>
      <c r="V25" s="1"/>
      <c r="W25" s="1"/>
      <c r="X25" s="1"/>
      <c r="Y25" s="1"/>
      <c r="Z25" s="1"/>
    </row>
    <row r="26" spans="1:26" ht="28.8" x14ac:dyDescent="0.3">
      <c r="A26" s="97" t="s">
        <v>266</v>
      </c>
      <c r="B26" s="85"/>
      <c r="C26" s="70" t="s">
        <v>28</v>
      </c>
      <c r="D26" s="14"/>
      <c r="E26" s="14"/>
      <c r="F26" s="14"/>
      <c r="G26" s="14"/>
      <c r="H26" s="22" t="s">
        <v>13</v>
      </c>
      <c r="I26" s="22" t="s">
        <v>13</v>
      </c>
      <c r="J26" s="14"/>
      <c r="K26" s="14"/>
      <c r="L26" s="14"/>
      <c r="M26" s="14"/>
      <c r="N26" s="14"/>
      <c r="O26" s="14"/>
      <c r="P26" s="8"/>
      <c r="Q26" s="1"/>
      <c r="R26" s="1"/>
      <c r="S26" s="1"/>
      <c r="T26" s="1"/>
      <c r="V26" s="1"/>
      <c r="W26" s="1"/>
      <c r="X26" s="1"/>
      <c r="Y26" s="1"/>
      <c r="Z26" s="1"/>
    </row>
    <row r="27" spans="1:26" ht="28.8" x14ac:dyDescent="0.3">
      <c r="A27" s="97" t="s">
        <v>117</v>
      </c>
      <c r="B27" s="85"/>
      <c r="C27" s="70" t="s">
        <v>28</v>
      </c>
      <c r="D27" s="14"/>
      <c r="E27" s="14"/>
      <c r="F27" s="14"/>
      <c r="G27" s="14"/>
      <c r="H27" s="22" t="s">
        <v>13</v>
      </c>
      <c r="I27" s="14"/>
      <c r="J27" s="14"/>
      <c r="K27" s="22" t="s">
        <v>13</v>
      </c>
      <c r="L27" s="14"/>
      <c r="M27" s="14"/>
      <c r="N27" s="22" t="s">
        <v>13</v>
      </c>
      <c r="O27" s="14"/>
      <c r="P27" s="8"/>
      <c r="Q27" s="1"/>
      <c r="R27" s="1"/>
      <c r="S27" s="1"/>
      <c r="T27" s="1"/>
      <c r="V27" s="1"/>
      <c r="W27" s="1"/>
      <c r="X27" s="1"/>
      <c r="Y27" s="1"/>
      <c r="Z27" s="1"/>
    </row>
    <row r="28" spans="1:26" ht="28.8" x14ac:dyDescent="0.3">
      <c r="A28" s="97" t="s">
        <v>108</v>
      </c>
      <c r="B28" s="85"/>
      <c r="C28" s="70" t="s">
        <v>28</v>
      </c>
      <c r="D28" s="14"/>
      <c r="E28" s="14"/>
      <c r="F28" s="14"/>
      <c r="G28" s="14"/>
      <c r="H28" s="14"/>
      <c r="I28" s="22" t="s">
        <v>13</v>
      </c>
      <c r="J28" s="14"/>
      <c r="K28" s="14"/>
      <c r="L28" s="14"/>
      <c r="M28" s="14"/>
      <c r="N28" s="14"/>
      <c r="O28" s="14"/>
      <c r="P28" s="8"/>
      <c r="Q28" s="1"/>
      <c r="R28" s="1"/>
      <c r="S28" s="1"/>
      <c r="T28" s="1"/>
      <c r="V28" s="1"/>
      <c r="W28" s="1"/>
      <c r="X28" s="1"/>
      <c r="Y28" s="1"/>
      <c r="Z28" s="1"/>
    </row>
    <row r="29" spans="1:26" ht="14.4" x14ac:dyDescent="0.3">
      <c r="A29" s="97" t="s">
        <v>140</v>
      </c>
      <c r="B29" s="86" t="str">
        <f>HYPERLINK("https://learninglab.usgbc.org/module/736/666","Spanish")</f>
        <v>Spanish</v>
      </c>
      <c r="C29" s="70" t="s">
        <v>25</v>
      </c>
      <c r="D29" s="14"/>
      <c r="E29" s="14"/>
      <c r="F29" s="14"/>
      <c r="G29" s="14"/>
      <c r="H29" s="14"/>
      <c r="I29" s="14"/>
      <c r="J29" s="22" t="s">
        <v>13</v>
      </c>
      <c r="K29" s="14"/>
      <c r="L29" s="14"/>
      <c r="M29" s="14"/>
      <c r="N29" s="14"/>
      <c r="O29" s="14"/>
      <c r="P29" s="8"/>
      <c r="Q29" s="1"/>
      <c r="R29" s="19"/>
      <c r="S29" s="1"/>
      <c r="T29" s="1"/>
      <c r="V29" s="1"/>
      <c r="W29" s="1"/>
      <c r="X29" s="1"/>
      <c r="Y29" s="1"/>
      <c r="Z29" s="1"/>
    </row>
    <row r="30" spans="1:26" ht="28.8" x14ac:dyDescent="0.3">
      <c r="A30" s="97" t="s">
        <v>149</v>
      </c>
      <c r="B30" s="85"/>
      <c r="C30" s="70" t="s">
        <v>28</v>
      </c>
      <c r="D30" s="14"/>
      <c r="E30" s="14"/>
      <c r="F30" s="14"/>
      <c r="G30" s="14"/>
      <c r="H30" s="22" t="s">
        <v>13</v>
      </c>
      <c r="I30" s="14"/>
      <c r="J30" s="14"/>
      <c r="K30" s="14"/>
      <c r="L30" s="14"/>
      <c r="M30" s="14"/>
      <c r="N30" s="14"/>
      <c r="O30" s="14"/>
      <c r="P30" s="8"/>
      <c r="Q30" s="1"/>
      <c r="R30" s="1"/>
      <c r="S30" s="1"/>
      <c r="T30" s="1"/>
      <c r="V30" s="1"/>
      <c r="W30" s="1"/>
      <c r="X30" s="1"/>
      <c r="Y30" s="1"/>
      <c r="Z30" s="1"/>
    </row>
    <row r="31" spans="1:26" ht="28.8" x14ac:dyDescent="0.3">
      <c r="A31" s="97" t="s">
        <v>282</v>
      </c>
      <c r="B31" s="85"/>
      <c r="C31" s="70" t="s">
        <v>51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2" t="s">
        <v>13</v>
      </c>
      <c r="O31" s="14"/>
      <c r="P31" s="8"/>
      <c r="Q31" s="1"/>
      <c r="R31" s="1"/>
      <c r="S31" s="1"/>
      <c r="T31" s="1"/>
      <c r="V31" s="1"/>
      <c r="W31" s="1"/>
      <c r="X31" s="1"/>
      <c r="Y31" s="1"/>
      <c r="Z31" s="1"/>
    </row>
    <row r="32" spans="1:26" ht="28.8" x14ac:dyDescent="0.3">
      <c r="A32" s="97" t="s">
        <v>284</v>
      </c>
      <c r="B32" s="85"/>
      <c r="C32" s="70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2" t="s">
        <v>13</v>
      </c>
      <c r="O32" s="14"/>
      <c r="P32" s="8"/>
      <c r="Q32" s="1"/>
      <c r="R32" s="1"/>
      <c r="S32" s="1"/>
      <c r="T32" s="1"/>
      <c r="V32" s="1"/>
      <c r="W32" s="1"/>
      <c r="X32" s="1"/>
      <c r="Y32" s="1"/>
      <c r="Z32" s="1"/>
    </row>
    <row r="33" spans="1:26" ht="28.8" x14ac:dyDescent="0.3">
      <c r="A33" s="97" t="s">
        <v>285</v>
      </c>
      <c r="B33" s="85"/>
      <c r="C33" s="70" t="s">
        <v>51</v>
      </c>
      <c r="D33" s="14"/>
      <c r="E33" s="14"/>
      <c r="F33" s="14"/>
      <c r="G33" s="14"/>
      <c r="H33" s="22" t="s">
        <v>13</v>
      </c>
      <c r="I33" s="14"/>
      <c r="J33" s="14"/>
      <c r="K33" s="14"/>
      <c r="L33" s="14"/>
      <c r="M33" s="14"/>
      <c r="N33" s="14"/>
      <c r="O33" s="14"/>
      <c r="P33" s="8"/>
      <c r="Q33" s="1"/>
      <c r="R33" s="1"/>
      <c r="S33" s="1"/>
      <c r="T33" s="1"/>
      <c r="V33" s="1"/>
      <c r="W33" s="1"/>
      <c r="X33" s="1"/>
      <c r="Y33" s="1"/>
      <c r="Z33" s="1"/>
    </row>
    <row r="34" spans="1:26" ht="28.8" x14ac:dyDescent="0.3">
      <c r="A34" s="97" t="s">
        <v>160</v>
      </c>
      <c r="B34" s="86" t="str">
        <f>HYPERLINK("https://learninglab.usgbc.org/module/746/686","Spanish")</f>
        <v>Spanish</v>
      </c>
      <c r="C34" s="70" t="s">
        <v>28</v>
      </c>
      <c r="D34" s="14"/>
      <c r="E34" s="22" t="s">
        <v>13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"/>
      <c r="Q34" s="1"/>
      <c r="R34" s="19"/>
      <c r="S34" s="1"/>
      <c r="T34" s="1"/>
      <c r="V34" s="1"/>
      <c r="W34" s="1"/>
      <c r="X34" s="1"/>
      <c r="Y34" s="1"/>
      <c r="Z34" s="1"/>
    </row>
    <row r="35" spans="1:26" ht="14.4" x14ac:dyDescent="0.3">
      <c r="A35" s="97" t="s">
        <v>165</v>
      </c>
      <c r="B35" s="86" t="str">
        <f>HYPERLINK("https://learninglab.usgbc.org/module/746/775","Spanish")</f>
        <v>Spanish</v>
      </c>
      <c r="C35" s="70" t="s">
        <v>28</v>
      </c>
      <c r="D35" s="14"/>
      <c r="E35" s="14"/>
      <c r="F35" s="14"/>
      <c r="G35" s="14"/>
      <c r="H35" s="14"/>
      <c r="I35" s="14"/>
      <c r="J35" s="22" t="s">
        <v>13</v>
      </c>
      <c r="K35" s="14"/>
      <c r="L35" s="14"/>
      <c r="M35" s="14"/>
      <c r="N35" s="14"/>
      <c r="O35" s="14"/>
      <c r="P35" s="25"/>
      <c r="Q35" s="1"/>
      <c r="R35" s="19"/>
      <c r="S35" s="1"/>
      <c r="T35" s="1"/>
      <c r="V35" s="1"/>
      <c r="W35" s="1"/>
      <c r="X35" s="1"/>
      <c r="Y35" s="1"/>
      <c r="Z35" s="1"/>
    </row>
    <row r="36" spans="1:26" ht="28.8" x14ac:dyDescent="0.3">
      <c r="A36" s="110" t="s">
        <v>27</v>
      </c>
      <c r="B36" s="84"/>
      <c r="C36" s="73" t="s">
        <v>28</v>
      </c>
      <c r="D36" s="39"/>
      <c r="E36" s="40"/>
      <c r="F36" s="40"/>
      <c r="G36" s="41"/>
      <c r="H36" s="13" t="s">
        <v>13</v>
      </c>
      <c r="I36" s="41"/>
      <c r="J36" s="41"/>
      <c r="K36" s="41"/>
      <c r="L36" s="39"/>
      <c r="M36" s="39"/>
      <c r="N36" s="39"/>
      <c r="O36" s="39"/>
      <c r="P36" s="46"/>
      <c r="Q36" s="65"/>
      <c r="R36" s="65"/>
      <c r="S36" s="65"/>
      <c r="T36" s="65"/>
      <c r="V36" s="65"/>
      <c r="W36" s="65"/>
      <c r="X36" s="65"/>
      <c r="Y36" s="65"/>
      <c r="Z36" s="65"/>
    </row>
    <row r="37" spans="1:26" s="43" customFormat="1" ht="14.4" x14ac:dyDescent="0.3">
      <c r="A37" s="99" t="s">
        <v>206</v>
      </c>
      <c r="B37" s="84"/>
      <c r="C37" s="73" t="s">
        <v>25</v>
      </c>
      <c r="D37" s="39"/>
      <c r="E37" s="39"/>
      <c r="F37" s="39"/>
      <c r="G37" s="41"/>
      <c r="H37" s="41" t="s">
        <v>13</v>
      </c>
      <c r="I37" s="41"/>
      <c r="J37" s="41"/>
      <c r="K37" s="41"/>
      <c r="L37" s="39"/>
      <c r="M37" s="39"/>
      <c r="N37" s="39"/>
      <c r="O37" s="39"/>
      <c r="P37" s="46"/>
      <c r="Q37" s="108"/>
      <c r="R37" s="108"/>
      <c r="S37" s="108"/>
      <c r="T37" s="108"/>
      <c r="V37" s="108"/>
      <c r="W37" s="108"/>
      <c r="X37" s="108"/>
      <c r="Y37" s="108"/>
      <c r="Z37" s="108"/>
    </row>
    <row r="38" spans="1:26" s="43" customFormat="1" ht="28.8" x14ac:dyDescent="0.3">
      <c r="A38" s="99" t="s">
        <v>225</v>
      </c>
      <c r="B38" s="84"/>
      <c r="C38" s="73" t="s">
        <v>28</v>
      </c>
      <c r="D38" s="40"/>
      <c r="E38" s="40"/>
      <c r="F38" s="40"/>
      <c r="G38" s="40"/>
      <c r="H38" s="39" t="s">
        <v>13</v>
      </c>
      <c r="I38" s="40"/>
      <c r="J38" s="40"/>
      <c r="K38" s="40"/>
      <c r="L38" s="40"/>
      <c r="M38" s="40"/>
      <c r="N38" s="40"/>
      <c r="O38" s="40"/>
      <c r="P38" s="46"/>
      <c r="Q38" s="109"/>
      <c r="R38" s="109"/>
      <c r="S38" s="109"/>
      <c r="T38" s="109"/>
      <c r="V38" s="109"/>
      <c r="W38" s="109"/>
      <c r="X38" s="109"/>
      <c r="Y38" s="109"/>
      <c r="Z38" s="109"/>
    </row>
    <row r="39" spans="1:26" s="43" customFormat="1" ht="28.8" x14ac:dyDescent="0.3">
      <c r="A39" s="99" t="s">
        <v>67</v>
      </c>
      <c r="B39" s="84"/>
      <c r="C39" s="73" t="s">
        <v>28</v>
      </c>
      <c r="D39" s="40"/>
      <c r="E39" s="40"/>
      <c r="F39" s="40"/>
      <c r="G39" s="40"/>
      <c r="H39" s="40"/>
      <c r="I39" s="40"/>
      <c r="J39" s="39" t="s">
        <v>13</v>
      </c>
      <c r="K39" s="40"/>
      <c r="L39" s="40"/>
      <c r="M39" s="40"/>
      <c r="N39" s="40"/>
      <c r="O39" s="40"/>
      <c r="P39" s="46"/>
      <c r="Q39" s="109"/>
      <c r="R39" s="109"/>
      <c r="S39" s="109"/>
      <c r="T39" s="109"/>
      <c r="V39" s="109"/>
      <c r="W39" s="109"/>
      <c r="X39" s="109"/>
      <c r="Y39" s="109"/>
      <c r="Z39" s="109"/>
    </row>
    <row r="40" spans="1:26" s="43" customFormat="1" ht="28.8" x14ac:dyDescent="0.3">
      <c r="A40" s="99" t="s">
        <v>69</v>
      </c>
      <c r="B40" s="84"/>
      <c r="C40" s="73" t="s">
        <v>28</v>
      </c>
      <c r="D40" s="40"/>
      <c r="E40" s="40"/>
      <c r="F40" s="40"/>
      <c r="G40" s="40"/>
      <c r="H40" s="39" t="s">
        <v>13</v>
      </c>
      <c r="I40" s="40"/>
      <c r="J40" s="40"/>
      <c r="K40" s="39" t="s">
        <v>13</v>
      </c>
      <c r="L40" s="40"/>
      <c r="M40" s="39" t="s">
        <v>13</v>
      </c>
      <c r="N40" s="40"/>
      <c r="O40" s="40"/>
      <c r="P40" s="46"/>
      <c r="Q40" s="109"/>
      <c r="R40" s="109"/>
      <c r="S40" s="109"/>
      <c r="T40" s="109"/>
      <c r="V40" s="109"/>
      <c r="W40" s="109"/>
      <c r="X40" s="109"/>
      <c r="Y40" s="109"/>
      <c r="Z40" s="109"/>
    </row>
    <row r="41" spans="1:26" s="43" customFormat="1" ht="28.8" x14ac:dyDescent="0.3">
      <c r="A41" s="99" t="s">
        <v>238</v>
      </c>
      <c r="B41" s="84"/>
      <c r="C41" s="73" t="s">
        <v>28</v>
      </c>
      <c r="D41" s="39" t="s">
        <v>13</v>
      </c>
      <c r="E41" s="40"/>
      <c r="F41" s="40"/>
      <c r="G41" s="40"/>
      <c r="H41" s="40"/>
      <c r="I41" s="39" t="s">
        <v>13</v>
      </c>
      <c r="J41" s="40"/>
      <c r="K41" s="40"/>
      <c r="L41" s="40"/>
      <c r="M41" s="40"/>
      <c r="N41" s="40"/>
      <c r="O41" s="40"/>
      <c r="P41" s="46"/>
      <c r="Q41" s="109"/>
      <c r="R41" s="109"/>
      <c r="S41" s="109"/>
      <c r="T41" s="109"/>
      <c r="V41" s="109"/>
      <c r="W41" s="109"/>
      <c r="X41" s="109"/>
      <c r="Y41" s="109"/>
      <c r="Z41" s="109"/>
    </row>
    <row r="42" spans="1:26" s="43" customFormat="1" ht="28.8" x14ac:dyDescent="0.3">
      <c r="A42" s="99" t="s">
        <v>228</v>
      </c>
      <c r="B42" s="84"/>
      <c r="C42" s="73" t="s">
        <v>28</v>
      </c>
      <c r="D42" s="40"/>
      <c r="E42" s="40"/>
      <c r="F42" s="39" t="s">
        <v>13</v>
      </c>
      <c r="G42" s="40"/>
      <c r="H42" s="40"/>
      <c r="I42" s="40"/>
      <c r="J42" s="40"/>
      <c r="K42" s="39" t="s">
        <v>13</v>
      </c>
      <c r="L42" s="40"/>
      <c r="M42" s="40"/>
      <c r="N42" s="40"/>
      <c r="O42" s="40"/>
      <c r="P42" s="46"/>
      <c r="Q42" s="109"/>
      <c r="R42" s="109"/>
      <c r="S42" s="109"/>
      <c r="T42" s="109"/>
      <c r="V42" s="109"/>
      <c r="W42" s="109"/>
      <c r="X42" s="109"/>
      <c r="Y42" s="109"/>
      <c r="Z42" s="109"/>
    </row>
    <row r="43" spans="1:26" s="43" customFormat="1" ht="28.8" x14ac:dyDescent="0.3">
      <c r="A43" s="99" t="s">
        <v>86</v>
      </c>
      <c r="B43" s="84"/>
      <c r="C43" s="73" t="s">
        <v>28</v>
      </c>
      <c r="D43" s="40"/>
      <c r="E43" s="39" t="s">
        <v>13</v>
      </c>
      <c r="F43" s="39" t="s">
        <v>13</v>
      </c>
      <c r="G43" s="40"/>
      <c r="H43" s="39" t="s">
        <v>13</v>
      </c>
      <c r="I43" s="39" t="s">
        <v>13</v>
      </c>
      <c r="J43" s="40"/>
      <c r="K43" s="40"/>
      <c r="L43" s="40"/>
      <c r="M43" s="39" t="s">
        <v>13</v>
      </c>
      <c r="N43" s="40"/>
      <c r="O43" s="40"/>
      <c r="P43" s="46"/>
      <c r="Q43" s="109"/>
      <c r="R43" s="109"/>
      <c r="S43" s="109"/>
      <c r="T43" s="109"/>
      <c r="V43" s="109"/>
      <c r="W43" s="109"/>
      <c r="X43" s="109"/>
      <c r="Y43" s="109"/>
      <c r="Z43" s="109"/>
    </row>
    <row r="44" spans="1:26" s="43" customFormat="1" ht="28.8" x14ac:dyDescent="0.3">
      <c r="A44" s="99" t="s">
        <v>89</v>
      </c>
      <c r="B44" s="84"/>
      <c r="C44" s="73" t="s">
        <v>28</v>
      </c>
      <c r="D44" s="39" t="s">
        <v>13</v>
      </c>
      <c r="E44" s="40"/>
      <c r="F44" s="39" t="s">
        <v>13</v>
      </c>
      <c r="G44" s="40"/>
      <c r="H44" s="39" t="s">
        <v>13</v>
      </c>
      <c r="I44" s="39" t="s">
        <v>13</v>
      </c>
      <c r="J44" s="39" t="s">
        <v>13</v>
      </c>
      <c r="K44" s="39" t="s">
        <v>13</v>
      </c>
      <c r="L44" s="40"/>
      <c r="M44" s="40"/>
      <c r="N44" s="39" t="s">
        <v>13</v>
      </c>
      <c r="O44" s="40"/>
      <c r="P44" s="46"/>
      <c r="Q44" s="109"/>
      <c r="R44" s="109"/>
      <c r="S44" s="109"/>
      <c r="T44" s="109"/>
      <c r="V44" s="109"/>
      <c r="W44" s="109"/>
      <c r="X44" s="109"/>
      <c r="Y44" s="109"/>
      <c r="Z44" s="109"/>
    </row>
    <row r="45" spans="1:26" s="43" customFormat="1" ht="28.8" x14ac:dyDescent="0.3">
      <c r="A45" s="99" t="s">
        <v>91</v>
      </c>
      <c r="B45" s="84"/>
      <c r="C45" s="73" t="s">
        <v>28</v>
      </c>
      <c r="D45" s="40"/>
      <c r="E45" s="40"/>
      <c r="F45" s="39" t="s">
        <v>13</v>
      </c>
      <c r="G45" s="40"/>
      <c r="H45" s="39" t="s">
        <v>13</v>
      </c>
      <c r="I45" s="40"/>
      <c r="J45" s="39" t="s">
        <v>13</v>
      </c>
      <c r="K45" s="39" t="s">
        <v>13</v>
      </c>
      <c r="L45" s="40"/>
      <c r="M45" s="40"/>
      <c r="N45" s="40"/>
      <c r="O45" s="40"/>
      <c r="P45" s="46"/>
      <c r="Q45" s="109"/>
      <c r="R45" s="109"/>
      <c r="S45" s="109"/>
      <c r="T45" s="109"/>
      <c r="V45" s="109"/>
      <c r="W45" s="109"/>
      <c r="X45" s="109"/>
      <c r="Y45" s="109"/>
      <c r="Z45" s="109"/>
    </row>
    <row r="46" spans="1:26" s="43" customFormat="1" ht="14.4" x14ac:dyDescent="0.3">
      <c r="A46" s="99" t="s">
        <v>167</v>
      </c>
      <c r="B46" s="84"/>
      <c r="C46" s="73" t="s">
        <v>28</v>
      </c>
      <c r="D46" s="40"/>
      <c r="E46" s="40"/>
      <c r="F46" s="40"/>
      <c r="G46" s="40"/>
      <c r="H46" s="39" t="s">
        <v>13</v>
      </c>
      <c r="I46" s="40"/>
      <c r="J46" s="40"/>
      <c r="K46" s="40"/>
      <c r="L46" s="40"/>
      <c r="M46" s="40"/>
      <c r="N46" s="40"/>
      <c r="O46" s="40"/>
      <c r="P46" s="46"/>
      <c r="Q46" s="109"/>
      <c r="R46" s="109"/>
      <c r="S46" s="109"/>
      <c r="T46" s="109"/>
      <c r="V46" s="109"/>
      <c r="W46" s="109"/>
      <c r="X46" s="109"/>
      <c r="Y46" s="109"/>
      <c r="Z46" s="109"/>
    </row>
    <row r="47" spans="1:26" s="43" customFormat="1" ht="14.4" x14ac:dyDescent="0.3">
      <c r="A47" s="99" t="s">
        <v>168</v>
      </c>
      <c r="B47" s="84"/>
      <c r="C47" s="73" t="s">
        <v>28</v>
      </c>
      <c r="D47" s="40"/>
      <c r="E47" s="40"/>
      <c r="F47" s="40"/>
      <c r="G47" s="40"/>
      <c r="H47" s="40"/>
      <c r="I47" s="40"/>
      <c r="J47" s="39" t="s">
        <v>13</v>
      </c>
      <c r="K47" s="40"/>
      <c r="L47" s="40"/>
      <c r="M47" s="40"/>
      <c r="N47" s="40"/>
      <c r="O47" s="40"/>
      <c r="P47" s="46"/>
      <c r="Q47" s="109"/>
      <c r="R47" s="109"/>
      <c r="S47" s="109"/>
      <c r="T47" s="109"/>
      <c r="V47" s="109"/>
      <c r="W47" s="109"/>
      <c r="X47" s="109"/>
      <c r="Y47" s="109"/>
      <c r="Z47" s="109"/>
    </row>
    <row r="48" spans="1:26" s="43" customFormat="1" ht="14.4" x14ac:dyDescent="0.3">
      <c r="A48" s="111" t="str">
        <f>HYPERLINK("https://learninglab.usgbc.org/module/15347/15211","Innovation and Design Process: The Importance of Place")</f>
        <v>Innovation and Design Process: The Importance of Place</v>
      </c>
      <c r="B48" s="46"/>
      <c r="C48" s="73" t="s">
        <v>28</v>
      </c>
      <c r="D48" s="44"/>
      <c r="E48" s="46" t="s">
        <v>13</v>
      </c>
      <c r="F48" s="44"/>
      <c r="G48" s="44"/>
      <c r="H48" s="46" t="s">
        <v>13</v>
      </c>
      <c r="I48" s="44"/>
      <c r="J48" s="44"/>
      <c r="K48" s="44"/>
      <c r="L48" s="46" t="s">
        <v>13</v>
      </c>
      <c r="M48" s="44"/>
      <c r="N48" s="44"/>
      <c r="O48" s="44"/>
      <c r="P48" s="44"/>
      <c r="Q48" s="109"/>
      <c r="R48" s="109"/>
      <c r="S48" s="109"/>
      <c r="T48" s="109"/>
      <c r="V48" s="109"/>
      <c r="W48" s="109"/>
      <c r="X48" s="109"/>
      <c r="Y48" s="109"/>
      <c r="Z48" s="109"/>
    </row>
    <row r="49" spans="1:26" ht="14.4" x14ac:dyDescent="0.3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1"/>
      <c r="W49" s="1"/>
      <c r="X49" s="1"/>
      <c r="Y49" s="1"/>
      <c r="Z49" s="1"/>
    </row>
    <row r="50" spans="1:26" ht="14.4" x14ac:dyDescent="0.3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V50" s="1"/>
      <c r="W50" s="1"/>
      <c r="X50" s="1"/>
      <c r="Y50" s="1"/>
      <c r="Z50" s="1"/>
    </row>
    <row r="51" spans="1:26" ht="28.2" x14ac:dyDescent="0.3">
      <c r="A51" s="101" t="s">
        <v>286</v>
      </c>
      <c r="B51" s="24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1"/>
      <c r="X51" s="1"/>
      <c r="Y51" s="1"/>
      <c r="Z51" s="1"/>
    </row>
    <row r="52" spans="1:26" ht="14.4" x14ac:dyDescent="0.3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1"/>
      <c r="W52" s="1"/>
      <c r="X52" s="1"/>
      <c r="Y52" s="1"/>
      <c r="Z52" s="1"/>
    </row>
    <row r="53" spans="1:26" ht="14.4" x14ac:dyDescent="0.3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1"/>
      <c r="W53" s="1"/>
      <c r="X53" s="1"/>
      <c r="Y53" s="1"/>
      <c r="Z53" s="1"/>
    </row>
    <row r="54" spans="1:26" ht="14.4" x14ac:dyDescent="0.3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V54" s="1"/>
      <c r="W54" s="1"/>
      <c r="X54" s="1"/>
      <c r="Y54" s="1"/>
      <c r="Z54" s="1"/>
    </row>
    <row r="55" spans="1:26" ht="14.4" x14ac:dyDescent="0.3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1"/>
      <c r="W55" s="1"/>
      <c r="X55" s="1"/>
      <c r="Y55" s="1"/>
      <c r="Z55" s="1"/>
    </row>
    <row r="56" spans="1:26" ht="14.4" x14ac:dyDescent="0.3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 s="1"/>
      <c r="W56" s="1"/>
      <c r="X56" s="1"/>
      <c r="Y56" s="1"/>
      <c r="Z56" s="1"/>
    </row>
    <row r="57" spans="1:26" ht="14.4" x14ac:dyDescent="0.3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1"/>
      <c r="W57" s="1"/>
      <c r="X57" s="1"/>
      <c r="Y57" s="1"/>
      <c r="Z57" s="1"/>
    </row>
    <row r="58" spans="1:26" ht="14.4" x14ac:dyDescent="0.3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1"/>
      <c r="W58" s="1"/>
      <c r="X58" s="1"/>
      <c r="Y58" s="1"/>
      <c r="Z58" s="1"/>
    </row>
    <row r="59" spans="1:26" ht="14.4" x14ac:dyDescent="0.3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1"/>
      <c r="W59" s="1"/>
      <c r="X59" s="1"/>
      <c r="Y59" s="1"/>
      <c r="Z59" s="1"/>
    </row>
    <row r="60" spans="1:26" ht="14.4" x14ac:dyDescent="0.3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 s="1"/>
      <c r="W60" s="1"/>
      <c r="X60" s="1"/>
      <c r="Y60" s="1"/>
      <c r="Z60" s="1"/>
    </row>
    <row r="61" spans="1:26" ht="14.4" x14ac:dyDescent="0.3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V61" s="1"/>
      <c r="W61" s="1"/>
      <c r="X61" s="1"/>
      <c r="Y61" s="1"/>
      <c r="Z61" s="1"/>
    </row>
    <row r="62" spans="1:26" ht="14.4" x14ac:dyDescent="0.3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V62" s="1"/>
      <c r="W62" s="1"/>
      <c r="X62" s="1"/>
      <c r="Y62" s="1"/>
      <c r="Z62" s="1"/>
    </row>
    <row r="63" spans="1:26" ht="14.4" x14ac:dyDescent="0.3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V63" s="1"/>
      <c r="W63" s="1"/>
      <c r="X63" s="1"/>
      <c r="Y63" s="1"/>
      <c r="Z63" s="1"/>
    </row>
    <row r="64" spans="1:26" ht="14.4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V64" s="1"/>
      <c r="W64" s="1"/>
      <c r="X64" s="1"/>
      <c r="Y64" s="1"/>
      <c r="Z64" s="1"/>
    </row>
    <row r="65" spans="1:26" ht="14.4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</row>
    <row r="66" spans="1:26" ht="14.4" x14ac:dyDescent="0.3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V66" s="1"/>
      <c r="W66" s="1"/>
      <c r="X66" s="1"/>
      <c r="Y66" s="1"/>
      <c r="Z66" s="1"/>
    </row>
    <row r="67" spans="1:26" ht="14.4" x14ac:dyDescent="0.3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V67" s="1"/>
      <c r="W67" s="1"/>
      <c r="X67" s="1"/>
      <c r="Y67" s="1"/>
      <c r="Z67" s="1"/>
    </row>
    <row r="68" spans="1:26" ht="14.4" x14ac:dyDescent="0.3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V68" s="1"/>
      <c r="W68" s="1"/>
      <c r="X68" s="1"/>
      <c r="Y68" s="1"/>
      <c r="Z68" s="1"/>
    </row>
    <row r="69" spans="1:26" ht="14.4" x14ac:dyDescent="0.3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V69" s="1"/>
      <c r="W69" s="1"/>
      <c r="X69" s="1"/>
      <c r="Y69" s="1"/>
      <c r="Z69" s="1"/>
    </row>
    <row r="70" spans="1:26" ht="14.4" x14ac:dyDescent="0.3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1"/>
      <c r="W70" s="1"/>
      <c r="X70" s="1"/>
      <c r="Y70" s="1"/>
      <c r="Z70" s="1"/>
    </row>
    <row r="71" spans="1:26" ht="14.4" x14ac:dyDescent="0.3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1"/>
      <c r="W71" s="1"/>
      <c r="X71" s="1"/>
      <c r="Y71" s="1"/>
      <c r="Z71" s="1"/>
    </row>
    <row r="72" spans="1:26" ht="14.4" x14ac:dyDescent="0.3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V72" s="1"/>
      <c r="W72" s="1"/>
      <c r="X72" s="1"/>
      <c r="Y72" s="1"/>
      <c r="Z72" s="1"/>
    </row>
    <row r="73" spans="1:26" ht="14.4" x14ac:dyDescent="0.3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V73" s="1"/>
      <c r="W73" s="1"/>
      <c r="X73" s="1"/>
      <c r="Y73" s="1"/>
      <c r="Z73" s="1"/>
    </row>
    <row r="74" spans="1:26" ht="14.4" x14ac:dyDescent="0.3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V74" s="1"/>
      <c r="W74" s="1"/>
      <c r="X74" s="1"/>
      <c r="Y74" s="1"/>
      <c r="Z74" s="1"/>
    </row>
    <row r="75" spans="1:26" ht="14.4" x14ac:dyDescent="0.3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V75" s="1"/>
      <c r="W75" s="1"/>
      <c r="X75" s="1"/>
      <c r="Y75" s="1"/>
      <c r="Z75" s="1"/>
    </row>
    <row r="76" spans="1:26" ht="14.4" x14ac:dyDescent="0.3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V76" s="1"/>
      <c r="W76" s="1"/>
      <c r="X76" s="1"/>
      <c r="Y76" s="1"/>
      <c r="Z76" s="1"/>
    </row>
    <row r="77" spans="1:26" ht="14.4" x14ac:dyDescent="0.3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V77" s="1"/>
      <c r="W77" s="1"/>
      <c r="X77" s="1"/>
      <c r="Y77" s="1"/>
      <c r="Z77" s="1"/>
    </row>
    <row r="78" spans="1:26" ht="14.4" x14ac:dyDescent="0.3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V78" s="1"/>
      <c r="W78" s="1"/>
      <c r="X78" s="1"/>
      <c r="Y78" s="1"/>
      <c r="Z78" s="1"/>
    </row>
    <row r="79" spans="1:26" ht="14.4" x14ac:dyDescent="0.3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V79" s="1"/>
      <c r="W79" s="1"/>
      <c r="X79" s="1"/>
      <c r="Y79" s="1"/>
      <c r="Z79" s="1"/>
    </row>
    <row r="80" spans="1:26" ht="14.4" x14ac:dyDescent="0.3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V80" s="1"/>
      <c r="W80" s="1"/>
      <c r="X80" s="1"/>
      <c r="Y80" s="1"/>
      <c r="Z80" s="1"/>
    </row>
    <row r="81" spans="1:26" ht="14.4" x14ac:dyDescent="0.3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V81" s="1"/>
      <c r="W81" s="1"/>
      <c r="X81" s="1"/>
      <c r="Y81" s="1"/>
      <c r="Z81" s="1"/>
    </row>
    <row r="82" spans="1:26" ht="14.4" x14ac:dyDescent="0.3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V82" s="1"/>
      <c r="W82" s="1"/>
      <c r="X82" s="1"/>
      <c r="Y82" s="1"/>
      <c r="Z82" s="1"/>
    </row>
    <row r="83" spans="1:26" ht="14.4" x14ac:dyDescent="0.3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V83" s="1"/>
      <c r="W83" s="1"/>
      <c r="X83" s="1"/>
      <c r="Y83" s="1"/>
      <c r="Z83" s="1"/>
    </row>
    <row r="84" spans="1:26" ht="14.4" x14ac:dyDescent="0.3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V84" s="1"/>
      <c r="W84" s="1"/>
      <c r="X84" s="1"/>
      <c r="Y84" s="1"/>
      <c r="Z84" s="1"/>
    </row>
    <row r="85" spans="1:26" ht="14.4" x14ac:dyDescent="0.3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V85" s="1"/>
      <c r="W85" s="1"/>
      <c r="X85" s="1"/>
      <c r="Y85" s="1"/>
      <c r="Z85" s="1"/>
    </row>
    <row r="86" spans="1:26" ht="14.4" x14ac:dyDescent="0.3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V86" s="1"/>
      <c r="W86" s="1"/>
      <c r="X86" s="1"/>
      <c r="Y86" s="1"/>
      <c r="Z86" s="1"/>
    </row>
    <row r="87" spans="1:26" ht="14.4" x14ac:dyDescent="0.3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V87" s="1"/>
      <c r="W87" s="1"/>
      <c r="X87" s="1"/>
      <c r="Y87" s="1"/>
      <c r="Z87" s="1"/>
    </row>
    <row r="88" spans="1:26" ht="14.4" x14ac:dyDescent="0.3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1"/>
      <c r="W88" s="1"/>
      <c r="X88" s="1"/>
      <c r="Y88" s="1"/>
      <c r="Z88" s="1"/>
    </row>
    <row r="89" spans="1:26" ht="14.4" x14ac:dyDescent="0.3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V89" s="1"/>
      <c r="W89" s="1"/>
      <c r="X89" s="1"/>
      <c r="Y89" s="1"/>
      <c r="Z89" s="1"/>
    </row>
    <row r="90" spans="1:26" ht="14.4" x14ac:dyDescent="0.3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1"/>
      <c r="W90" s="1"/>
      <c r="X90" s="1"/>
      <c r="Y90" s="1"/>
      <c r="Z90" s="1"/>
    </row>
    <row r="91" spans="1:26" ht="14.4" x14ac:dyDescent="0.3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V91" s="1"/>
      <c r="W91" s="1"/>
      <c r="X91" s="1"/>
      <c r="Y91" s="1"/>
      <c r="Z91" s="1"/>
    </row>
    <row r="92" spans="1:26" ht="14.4" x14ac:dyDescent="0.3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V92" s="1"/>
      <c r="W92" s="1"/>
      <c r="X92" s="1"/>
      <c r="Y92" s="1"/>
      <c r="Z92" s="1"/>
    </row>
    <row r="93" spans="1:26" ht="14.4" x14ac:dyDescent="0.3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V93" s="1"/>
      <c r="W93" s="1"/>
      <c r="X93" s="1"/>
      <c r="Y93" s="1"/>
      <c r="Z93" s="1"/>
    </row>
    <row r="94" spans="1:26" ht="14.4" x14ac:dyDescent="0.3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V94" s="1"/>
      <c r="W94" s="1"/>
      <c r="X94" s="1"/>
      <c r="Y94" s="1"/>
      <c r="Z94" s="1"/>
    </row>
    <row r="95" spans="1:26" ht="14.4" x14ac:dyDescent="0.3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V95" s="1"/>
      <c r="W95" s="1"/>
      <c r="X95" s="1"/>
      <c r="Y95" s="1"/>
      <c r="Z95" s="1"/>
    </row>
    <row r="96" spans="1:26" ht="14.4" x14ac:dyDescent="0.3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V96" s="1"/>
      <c r="W96" s="1"/>
      <c r="X96" s="1"/>
      <c r="Y96" s="1"/>
      <c r="Z96" s="1"/>
    </row>
    <row r="97" spans="1:26" ht="14.4" x14ac:dyDescent="0.3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V97" s="1"/>
      <c r="W97" s="1"/>
      <c r="X97" s="1"/>
      <c r="Y97" s="1"/>
      <c r="Z97" s="1"/>
    </row>
    <row r="98" spans="1:26" ht="14.4" x14ac:dyDescent="0.3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V98" s="1"/>
      <c r="W98" s="1"/>
      <c r="X98" s="1"/>
      <c r="Y98" s="1"/>
      <c r="Z98" s="1"/>
    </row>
    <row r="99" spans="1:26" ht="14.4" x14ac:dyDescent="0.3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1"/>
      <c r="W99" s="1"/>
      <c r="X99" s="1"/>
      <c r="Y99" s="1"/>
      <c r="Z99" s="1"/>
    </row>
    <row r="100" spans="1:26" ht="14.4" x14ac:dyDescent="0.3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V100" s="1"/>
      <c r="W100" s="1"/>
      <c r="X100" s="1"/>
      <c r="Y100" s="1"/>
      <c r="Z100" s="1"/>
    </row>
    <row r="101" spans="1:26" ht="14.4" x14ac:dyDescent="0.3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V101" s="1"/>
      <c r="W101" s="1"/>
      <c r="X101" s="1"/>
      <c r="Y101" s="1"/>
      <c r="Z101" s="1"/>
    </row>
    <row r="102" spans="1:26" ht="14.4" x14ac:dyDescent="0.3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1"/>
      <c r="W102" s="1"/>
      <c r="X102" s="1"/>
      <c r="Y102" s="1"/>
      <c r="Z102" s="1"/>
    </row>
    <row r="103" spans="1:26" ht="14.4" x14ac:dyDescent="0.3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V103" s="1"/>
      <c r="W103" s="1"/>
      <c r="X103" s="1"/>
      <c r="Y103" s="1"/>
      <c r="Z103" s="1"/>
    </row>
    <row r="104" spans="1:26" ht="14.4" x14ac:dyDescent="0.3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1"/>
      <c r="W104" s="1"/>
      <c r="X104" s="1"/>
      <c r="Y104" s="1"/>
      <c r="Z104" s="1"/>
    </row>
    <row r="105" spans="1:26" ht="14.4" x14ac:dyDescent="0.3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1"/>
      <c r="W105" s="1"/>
      <c r="X105" s="1"/>
      <c r="Y105" s="1"/>
      <c r="Z105" s="1"/>
    </row>
    <row r="106" spans="1:26" ht="14.4" x14ac:dyDescent="0.3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W106" s="1"/>
      <c r="X106" s="1"/>
      <c r="Y106" s="1"/>
      <c r="Z106" s="1"/>
    </row>
    <row r="107" spans="1:26" ht="14.4" x14ac:dyDescent="0.3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W107" s="1"/>
      <c r="X107" s="1"/>
      <c r="Y107" s="1"/>
      <c r="Z107" s="1"/>
    </row>
    <row r="108" spans="1:26" ht="14.4" x14ac:dyDescent="0.3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V108" s="1"/>
      <c r="W108" s="1"/>
      <c r="X108" s="1"/>
      <c r="Y108" s="1"/>
      <c r="Z108" s="1"/>
    </row>
    <row r="109" spans="1:26" ht="14.4" x14ac:dyDescent="0.3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V109" s="1"/>
      <c r="W109" s="1"/>
      <c r="X109" s="1"/>
      <c r="Y109" s="1"/>
      <c r="Z109" s="1"/>
    </row>
    <row r="110" spans="1:26" ht="14.4" x14ac:dyDescent="0.3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V110" s="1"/>
      <c r="W110" s="1"/>
      <c r="X110" s="1"/>
      <c r="Y110" s="1"/>
      <c r="Z110" s="1"/>
    </row>
    <row r="111" spans="1:26" ht="14.4" x14ac:dyDescent="0.3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V111" s="1"/>
      <c r="W111" s="1"/>
      <c r="X111" s="1"/>
      <c r="Y111" s="1"/>
      <c r="Z111" s="1"/>
    </row>
    <row r="112" spans="1:26" ht="14.4" x14ac:dyDescent="0.3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V112" s="1"/>
      <c r="W112" s="1"/>
      <c r="X112" s="1"/>
      <c r="Y112" s="1"/>
      <c r="Z112" s="1"/>
    </row>
    <row r="113" spans="1:26" ht="14.4" x14ac:dyDescent="0.3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V113" s="1"/>
      <c r="W113" s="1"/>
      <c r="X113" s="1"/>
      <c r="Y113" s="1"/>
      <c r="Z113" s="1"/>
    </row>
    <row r="114" spans="1:26" ht="14.4" x14ac:dyDescent="0.3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V114" s="1"/>
      <c r="W114" s="1"/>
      <c r="X114" s="1"/>
      <c r="Y114" s="1"/>
      <c r="Z114" s="1"/>
    </row>
    <row r="115" spans="1:26" ht="14.4" x14ac:dyDescent="0.3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V115" s="1"/>
      <c r="W115" s="1"/>
      <c r="X115" s="1"/>
      <c r="Y115" s="1"/>
      <c r="Z115" s="1"/>
    </row>
    <row r="116" spans="1:26" ht="14.4" x14ac:dyDescent="0.3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V116" s="1"/>
      <c r="W116" s="1"/>
      <c r="X116" s="1"/>
      <c r="Y116" s="1"/>
      <c r="Z116" s="1"/>
    </row>
    <row r="117" spans="1:26" ht="14.4" x14ac:dyDescent="0.3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V117" s="1"/>
      <c r="W117" s="1"/>
      <c r="X117" s="1"/>
      <c r="Y117" s="1"/>
      <c r="Z117" s="1"/>
    </row>
    <row r="118" spans="1:26" ht="14.4" x14ac:dyDescent="0.3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V118" s="1"/>
      <c r="W118" s="1"/>
      <c r="X118" s="1"/>
      <c r="Y118" s="1"/>
      <c r="Z118" s="1"/>
    </row>
    <row r="119" spans="1:26" ht="14.4" x14ac:dyDescent="0.3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V119" s="1"/>
      <c r="W119" s="1"/>
      <c r="X119" s="1"/>
      <c r="Y119" s="1"/>
      <c r="Z119" s="1"/>
    </row>
    <row r="120" spans="1:26" ht="14.4" x14ac:dyDescent="0.3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V120" s="1"/>
      <c r="W120" s="1"/>
      <c r="X120" s="1"/>
      <c r="Y120" s="1"/>
      <c r="Z120" s="1"/>
    </row>
    <row r="121" spans="1:26" ht="14.4" x14ac:dyDescent="0.3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V121" s="1"/>
      <c r="W121" s="1"/>
      <c r="X121" s="1"/>
      <c r="Y121" s="1"/>
      <c r="Z121" s="1"/>
    </row>
    <row r="122" spans="1:26" ht="14.4" x14ac:dyDescent="0.3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V122" s="1"/>
      <c r="W122" s="1"/>
      <c r="X122" s="1"/>
      <c r="Y122" s="1"/>
      <c r="Z122" s="1"/>
    </row>
    <row r="123" spans="1:26" ht="14.4" x14ac:dyDescent="0.3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V123" s="1"/>
      <c r="W123" s="1"/>
      <c r="X123" s="1"/>
      <c r="Y123" s="1"/>
      <c r="Z123" s="1"/>
    </row>
    <row r="124" spans="1:26" ht="14.4" x14ac:dyDescent="0.3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V124" s="1"/>
      <c r="W124" s="1"/>
      <c r="X124" s="1"/>
      <c r="Y124" s="1"/>
      <c r="Z124" s="1"/>
    </row>
    <row r="125" spans="1:26" ht="14.4" x14ac:dyDescent="0.3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V125" s="1"/>
      <c r="W125" s="1"/>
      <c r="X125" s="1"/>
      <c r="Y125" s="1"/>
      <c r="Z125" s="1"/>
    </row>
    <row r="126" spans="1:26" ht="14.4" x14ac:dyDescent="0.3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V126" s="1"/>
      <c r="W126" s="1"/>
      <c r="X126" s="1"/>
      <c r="Y126" s="1"/>
      <c r="Z126" s="1"/>
    </row>
    <row r="127" spans="1:26" ht="14.4" x14ac:dyDescent="0.3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V127" s="1"/>
      <c r="W127" s="1"/>
      <c r="X127" s="1"/>
      <c r="Y127" s="1"/>
      <c r="Z127" s="1"/>
    </row>
    <row r="128" spans="1:26" ht="14.4" x14ac:dyDescent="0.3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V128" s="1"/>
      <c r="W128" s="1"/>
      <c r="X128" s="1"/>
      <c r="Y128" s="1"/>
      <c r="Z128" s="1"/>
    </row>
    <row r="129" spans="1:26" ht="14.4" x14ac:dyDescent="0.3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V129" s="1"/>
      <c r="W129" s="1"/>
      <c r="X129" s="1"/>
      <c r="Y129" s="1"/>
      <c r="Z129" s="1"/>
    </row>
    <row r="130" spans="1:26" ht="14.4" x14ac:dyDescent="0.3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V130" s="1"/>
      <c r="W130" s="1"/>
      <c r="X130" s="1"/>
      <c r="Y130" s="1"/>
      <c r="Z130" s="1"/>
    </row>
    <row r="131" spans="1:26" ht="14.4" x14ac:dyDescent="0.3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V131" s="1"/>
      <c r="W131" s="1"/>
      <c r="X131" s="1"/>
      <c r="Y131" s="1"/>
      <c r="Z131" s="1"/>
    </row>
    <row r="132" spans="1:26" ht="14.4" x14ac:dyDescent="0.3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V132" s="1"/>
      <c r="W132" s="1"/>
      <c r="X132" s="1"/>
      <c r="Y132" s="1"/>
      <c r="Z132" s="1"/>
    </row>
    <row r="133" spans="1:26" ht="14.4" x14ac:dyDescent="0.3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V133" s="1"/>
      <c r="W133" s="1"/>
      <c r="X133" s="1"/>
      <c r="Y133" s="1"/>
      <c r="Z133" s="1"/>
    </row>
    <row r="134" spans="1:26" ht="14.4" x14ac:dyDescent="0.3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V134" s="1"/>
      <c r="W134" s="1"/>
      <c r="X134" s="1"/>
      <c r="Y134" s="1"/>
      <c r="Z134" s="1"/>
    </row>
    <row r="135" spans="1:26" ht="14.4" x14ac:dyDescent="0.3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V135" s="1"/>
      <c r="W135" s="1"/>
      <c r="X135" s="1"/>
      <c r="Y135" s="1"/>
      <c r="Z135" s="1"/>
    </row>
    <row r="136" spans="1:26" ht="14.4" x14ac:dyDescent="0.3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V136" s="1"/>
      <c r="W136" s="1"/>
      <c r="X136" s="1"/>
      <c r="Y136" s="1"/>
      <c r="Z136" s="1"/>
    </row>
    <row r="137" spans="1:26" ht="14.4" x14ac:dyDescent="0.3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V137" s="1"/>
      <c r="W137" s="1"/>
      <c r="X137" s="1"/>
      <c r="Y137" s="1"/>
      <c r="Z137" s="1"/>
    </row>
    <row r="138" spans="1:26" ht="14.4" x14ac:dyDescent="0.3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V138" s="1"/>
      <c r="W138" s="1"/>
      <c r="X138" s="1"/>
      <c r="Y138" s="1"/>
      <c r="Z138" s="1"/>
    </row>
    <row r="139" spans="1:26" ht="14.4" x14ac:dyDescent="0.3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1"/>
      <c r="W139" s="1"/>
      <c r="X139" s="1"/>
      <c r="Y139" s="1"/>
      <c r="Z139" s="1"/>
    </row>
    <row r="140" spans="1:26" ht="14.4" x14ac:dyDescent="0.3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1"/>
      <c r="W140" s="1"/>
      <c r="X140" s="1"/>
      <c r="Y140" s="1"/>
      <c r="Z140" s="1"/>
    </row>
    <row r="141" spans="1:26" ht="14.4" x14ac:dyDescent="0.3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V141" s="1"/>
      <c r="W141" s="1"/>
      <c r="X141" s="1"/>
      <c r="Y141" s="1"/>
      <c r="Z141" s="1"/>
    </row>
    <row r="142" spans="1:26" ht="14.4" x14ac:dyDescent="0.3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V142" s="1"/>
      <c r="W142" s="1"/>
      <c r="X142" s="1"/>
      <c r="Y142" s="1"/>
      <c r="Z142" s="1"/>
    </row>
    <row r="143" spans="1:26" ht="14.4" x14ac:dyDescent="0.3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V143" s="1"/>
      <c r="W143" s="1"/>
      <c r="X143" s="1"/>
      <c r="Y143" s="1"/>
      <c r="Z143" s="1"/>
    </row>
    <row r="144" spans="1:26" ht="14.4" x14ac:dyDescent="0.3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V144" s="1"/>
      <c r="W144" s="1"/>
      <c r="X144" s="1"/>
      <c r="Y144" s="1"/>
      <c r="Z144" s="1"/>
    </row>
    <row r="145" spans="1:26" ht="14.4" x14ac:dyDescent="0.3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V145" s="1"/>
      <c r="W145" s="1"/>
      <c r="X145" s="1"/>
      <c r="Y145" s="1"/>
      <c r="Z145" s="1"/>
    </row>
    <row r="146" spans="1:26" ht="14.4" x14ac:dyDescent="0.3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V146" s="1"/>
      <c r="W146" s="1"/>
      <c r="X146" s="1"/>
      <c r="Y146" s="1"/>
      <c r="Z146" s="1"/>
    </row>
    <row r="147" spans="1:26" ht="14.4" x14ac:dyDescent="0.3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V147" s="1"/>
      <c r="W147" s="1"/>
      <c r="X147" s="1"/>
      <c r="Y147" s="1"/>
      <c r="Z147" s="1"/>
    </row>
    <row r="148" spans="1:26" ht="14.4" x14ac:dyDescent="0.3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V148" s="1"/>
      <c r="W148" s="1"/>
      <c r="X148" s="1"/>
      <c r="Y148" s="1"/>
      <c r="Z148" s="1"/>
    </row>
    <row r="149" spans="1:26" ht="14.4" x14ac:dyDescent="0.3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V149" s="1"/>
      <c r="W149" s="1"/>
      <c r="X149" s="1"/>
      <c r="Y149" s="1"/>
      <c r="Z149" s="1"/>
    </row>
    <row r="150" spans="1:26" ht="14.4" x14ac:dyDescent="0.3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V150" s="1"/>
      <c r="W150" s="1"/>
      <c r="X150" s="1"/>
      <c r="Y150" s="1"/>
      <c r="Z150" s="1"/>
    </row>
    <row r="151" spans="1:26" ht="14.4" x14ac:dyDescent="0.3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V151" s="1"/>
      <c r="W151" s="1"/>
      <c r="X151" s="1"/>
      <c r="Y151" s="1"/>
      <c r="Z151" s="1"/>
    </row>
    <row r="152" spans="1:26" ht="14.4" x14ac:dyDescent="0.3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V152" s="1"/>
      <c r="W152" s="1"/>
      <c r="X152" s="1"/>
      <c r="Y152" s="1"/>
      <c r="Z152" s="1"/>
    </row>
    <row r="153" spans="1:26" ht="14.4" x14ac:dyDescent="0.3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V153" s="1"/>
      <c r="W153" s="1"/>
      <c r="X153" s="1"/>
      <c r="Y153" s="1"/>
      <c r="Z153" s="1"/>
    </row>
    <row r="154" spans="1:26" ht="14.4" x14ac:dyDescent="0.3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V154" s="1"/>
      <c r="W154" s="1"/>
      <c r="X154" s="1"/>
      <c r="Y154" s="1"/>
      <c r="Z154" s="1"/>
    </row>
    <row r="155" spans="1:26" ht="14.4" x14ac:dyDescent="0.3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V155" s="1"/>
      <c r="W155" s="1"/>
      <c r="X155" s="1"/>
      <c r="Y155" s="1"/>
      <c r="Z155" s="1"/>
    </row>
    <row r="156" spans="1:26" ht="14.4" x14ac:dyDescent="0.3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V156" s="1"/>
      <c r="W156" s="1"/>
      <c r="X156" s="1"/>
      <c r="Y156" s="1"/>
      <c r="Z156" s="1"/>
    </row>
    <row r="157" spans="1:26" ht="14.4" x14ac:dyDescent="0.3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V157" s="1"/>
      <c r="W157" s="1"/>
      <c r="X157" s="1"/>
      <c r="Y157" s="1"/>
      <c r="Z157" s="1"/>
    </row>
    <row r="158" spans="1:26" ht="14.4" x14ac:dyDescent="0.3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V158" s="1"/>
      <c r="W158" s="1"/>
      <c r="X158" s="1"/>
      <c r="Y158" s="1"/>
      <c r="Z158" s="1"/>
    </row>
    <row r="159" spans="1:26" ht="14.4" x14ac:dyDescent="0.3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V159" s="1"/>
      <c r="W159" s="1"/>
      <c r="X159" s="1"/>
      <c r="Y159" s="1"/>
      <c r="Z159" s="1"/>
    </row>
    <row r="160" spans="1:26" ht="14.4" x14ac:dyDescent="0.3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V160" s="1"/>
      <c r="W160" s="1"/>
      <c r="X160" s="1"/>
      <c r="Y160" s="1"/>
      <c r="Z160" s="1"/>
    </row>
    <row r="161" spans="1:26" ht="14.4" x14ac:dyDescent="0.3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V161" s="1"/>
      <c r="W161" s="1"/>
      <c r="X161" s="1"/>
      <c r="Y161" s="1"/>
      <c r="Z161" s="1"/>
    </row>
    <row r="162" spans="1:26" ht="14.4" x14ac:dyDescent="0.3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V162" s="1"/>
      <c r="W162" s="1"/>
      <c r="X162" s="1"/>
      <c r="Y162" s="1"/>
      <c r="Z162" s="1"/>
    </row>
    <row r="163" spans="1:26" ht="14.4" x14ac:dyDescent="0.3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V163" s="1"/>
      <c r="W163" s="1"/>
      <c r="X163" s="1"/>
      <c r="Y163" s="1"/>
      <c r="Z163" s="1"/>
    </row>
    <row r="164" spans="1:26" ht="14.4" x14ac:dyDescent="0.3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V164" s="1"/>
      <c r="W164" s="1"/>
      <c r="X164" s="1"/>
      <c r="Y164" s="1"/>
      <c r="Z164" s="1"/>
    </row>
    <row r="165" spans="1:26" ht="14.4" x14ac:dyDescent="0.3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V165" s="1"/>
      <c r="W165" s="1"/>
      <c r="X165" s="1"/>
      <c r="Y165" s="1"/>
      <c r="Z165" s="1"/>
    </row>
    <row r="166" spans="1:26" ht="14.4" x14ac:dyDescent="0.3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V166" s="1"/>
      <c r="W166" s="1"/>
      <c r="X166" s="1"/>
      <c r="Y166" s="1"/>
      <c r="Z166" s="1"/>
    </row>
    <row r="167" spans="1:26" ht="14.4" x14ac:dyDescent="0.3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V167" s="1"/>
      <c r="W167" s="1"/>
      <c r="X167" s="1"/>
      <c r="Y167" s="1"/>
      <c r="Z167" s="1"/>
    </row>
    <row r="168" spans="1:26" ht="14.4" x14ac:dyDescent="0.3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V168" s="1"/>
      <c r="W168" s="1"/>
      <c r="X168" s="1"/>
      <c r="Y168" s="1"/>
      <c r="Z168" s="1"/>
    </row>
    <row r="169" spans="1:26" ht="14.4" x14ac:dyDescent="0.3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V169" s="1"/>
      <c r="W169" s="1"/>
      <c r="X169" s="1"/>
      <c r="Y169" s="1"/>
      <c r="Z169" s="1"/>
    </row>
    <row r="170" spans="1:26" ht="14.4" x14ac:dyDescent="0.3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V170" s="1"/>
      <c r="W170" s="1"/>
      <c r="X170" s="1"/>
      <c r="Y170" s="1"/>
      <c r="Z170" s="1"/>
    </row>
    <row r="171" spans="1:26" ht="14.4" x14ac:dyDescent="0.3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V171" s="1"/>
      <c r="W171" s="1"/>
      <c r="X171" s="1"/>
      <c r="Y171" s="1"/>
      <c r="Z171" s="1"/>
    </row>
    <row r="172" spans="1:26" ht="14.4" x14ac:dyDescent="0.3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V172" s="1"/>
      <c r="W172" s="1"/>
      <c r="X172" s="1"/>
      <c r="Y172" s="1"/>
      <c r="Z172" s="1"/>
    </row>
    <row r="173" spans="1:26" ht="14.4" x14ac:dyDescent="0.3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V173" s="1"/>
      <c r="W173" s="1"/>
      <c r="X173" s="1"/>
      <c r="Y173" s="1"/>
      <c r="Z173" s="1"/>
    </row>
    <row r="174" spans="1:26" ht="14.4" x14ac:dyDescent="0.3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1"/>
      <c r="W174" s="1"/>
      <c r="X174" s="1"/>
      <c r="Y174" s="1"/>
      <c r="Z174" s="1"/>
    </row>
    <row r="175" spans="1:26" ht="14.4" x14ac:dyDescent="0.3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1"/>
      <c r="W175" s="1"/>
      <c r="X175" s="1"/>
      <c r="Y175" s="1"/>
      <c r="Z175" s="1"/>
    </row>
    <row r="176" spans="1:26" ht="14.4" x14ac:dyDescent="0.3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V176" s="1"/>
      <c r="W176" s="1"/>
      <c r="X176" s="1"/>
      <c r="Y176" s="1"/>
      <c r="Z176" s="1"/>
    </row>
    <row r="177" spans="1:26" ht="14.4" x14ac:dyDescent="0.3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V177" s="1"/>
      <c r="W177" s="1"/>
      <c r="X177" s="1"/>
      <c r="Y177" s="1"/>
      <c r="Z177" s="1"/>
    </row>
    <row r="178" spans="1:26" ht="14.4" x14ac:dyDescent="0.3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V178" s="1"/>
      <c r="W178" s="1"/>
      <c r="X178" s="1"/>
      <c r="Y178" s="1"/>
      <c r="Z178" s="1"/>
    </row>
    <row r="179" spans="1:26" ht="14.4" x14ac:dyDescent="0.3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V179" s="1"/>
      <c r="W179" s="1"/>
      <c r="X179" s="1"/>
      <c r="Y179" s="1"/>
      <c r="Z179" s="1"/>
    </row>
    <row r="180" spans="1:26" ht="14.4" x14ac:dyDescent="0.3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V180" s="1"/>
      <c r="W180" s="1"/>
      <c r="X180" s="1"/>
      <c r="Y180" s="1"/>
      <c r="Z180" s="1"/>
    </row>
    <row r="181" spans="1:26" ht="14.4" x14ac:dyDescent="0.3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V181" s="1"/>
      <c r="W181" s="1"/>
      <c r="X181" s="1"/>
      <c r="Y181" s="1"/>
      <c r="Z181" s="1"/>
    </row>
    <row r="182" spans="1:26" ht="14.4" x14ac:dyDescent="0.3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V182" s="1"/>
      <c r="W182" s="1"/>
      <c r="X182" s="1"/>
      <c r="Y182" s="1"/>
      <c r="Z182" s="1"/>
    </row>
    <row r="183" spans="1:26" ht="14.4" x14ac:dyDescent="0.3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V183" s="1"/>
      <c r="W183" s="1"/>
      <c r="X183" s="1"/>
      <c r="Y183" s="1"/>
      <c r="Z183" s="1"/>
    </row>
    <row r="184" spans="1:26" ht="14.4" x14ac:dyDescent="0.3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V184" s="1"/>
      <c r="W184" s="1"/>
      <c r="X184" s="1"/>
      <c r="Y184" s="1"/>
      <c r="Z184" s="1"/>
    </row>
    <row r="185" spans="1:26" ht="14.4" x14ac:dyDescent="0.3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V185" s="1"/>
      <c r="W185" s="1"/>
      <c r="X185" s="1"/>
      <c r="Y185" s="1"/>
      <c r="Z185" s="1"/>
    </row>
    <row r="186" spans="1:26" ht="14.4" x14ac:dyDescent="0.3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V186" s="1"/>
      <c r="W186" s="1"/>
      <c r="X186" s="1"/>
      <c r="Y186" s="1"/>
      <c r="Z186" s="1"/>
    </row>
    <row r="187" spans="1:26" ht="14.4" x14ac:dyDescent="0.3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V187" s="1"/>
      <c r="W187" s="1"/>
      <c r="X187" s="1"/>
      <c r="Y187" s="1"/>
      <c r="Z187" s="1"/>
    </row>
    <row r="188" spans="1:26" ht="14.4" x14ac:dyDescent="0.3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V188" s="1"/>
      <c r="W188" s="1"/>
      <c r="X188" s="1"/>
      <c r="Y188" s="1"/>
      <c r="Z188" s="1"/>
    </row>
    <row r="189" spans="1:26" ht="14.4" x14ac:dyDescent="0.3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V189" s="1"/>
      <c r="W189" s="1"/>
      <c r="X189" s="1"/>
      <c r="Y189" s="1"/>
      <c r="Z189" s="1"/>
    </row>
    <row r="190" spans="1:26" ht="14.4" x14ac:dyDescent="0.3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V190" s="1"/>
      <c r="W190" s="1"/>
      <c r="X190" s="1"/>
      <c r="Y190" s="1"/>
      <c r="Z190" s="1"/>
    </row>
    <row r="191" spans="1:26" ht="14.4" x14ac:dyDescent="0.3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V191" s="1"/>
      <c r="W191" s="1"/>
      <c r="X191" s="1"/>
      <c r="Y191" s="1"/>
      <c r="Z191" s="1"/>
    </row>
    <row r="192" spans="1:26" ht="14.4" x14ac:dyDescent="0.3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V192" s="1"/>
      <c r="W192" s="1"/>
      <c r="X192" s="1"/>
      <c r="Y192" s="1"/>
      <c r="Z192" s="1"/>
    </row>
    <row r="193" spans="1:26" ht="14.4" x14ac:dyDescent="0.3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V193" s="1"/>
      <c r="W193" s="1"/>
      <c r="X193" s="1"/>
      <c r="Y193" s="1"/>
      <c r="Z193" s="1"/>
    </row>
    <row r="194" spans="1:26" ht="14.4" x14ac:dyDescent="0.3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V194" s="1"/>
      <c r="W194" s="1"/>
      <c r="X194" s="1"/>
      <c r="Y194" s="1"/>
      <c r="Z194" s="1"/>
    </row>
    <row r="195" spans="1:26" ht="14.4" x14ac:dyDescent="0.3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V195" s="1"/>
      <c r="W195" s="1"/>
      <c r="X195" s="1"/>
      <c r="Y195" s="1"/>
      <c r="Z195" s="1"/>
    </row>
    <row r="196" spans="1:26" ht="14.4" x14ac:dyDescent="0.3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V196" s="1"/>
      <c r="W196" s="1"/>
      <c r="X196" s="1"/>
      <c r="Y196" s="1"/>
      <c r="Z196" s="1"/>
    </row>
    <row r="197" spans="1:26" ht="14.4" x14ac:dyDescent="0.3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V197" s="1"/>
      <c r="W197" s="1"/>
      <c r="X197" s="1"/>
      <c r="Y197" s="1"/>
      <c r="Z197" s="1"/>
    </row>
    <row r="198" spans="1:26" ht="14.4" x14ac:dyDescent="0.3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V198" s="1"/>
      <c r="W198" s="1"/>
      <c r="X198" s="1"/>
      <c r="Y198" s="1"/>
      <c r="Z198" s="1"/>
    </row>
    <row r="199" spans="1:26" ht="14.4" x14ac:dyDescent="0.3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V199" s="1"/>
      <c r="W199" s="1"/>
      <c r="X199" s="1"/>
      <c r="Y199" s="1"/>
      <c r="Z199" s="1"/>
    </row>
    <row r="200" spans="1:26" ht="14.4" x14ac:dyDescent="0.3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V200" s="1"/>
      <c r="W200" s="1"/>
      <c r="X200" s="1"/>
      <c r="Y200" s="1"/>
      <c r="Z200" s="1"/>
    </row>
    <row r="201" spans="1:26" ht="14.4" x14ac:dyDescent="0.3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V201" s="1"/>
      <c r="W201" s="1"/>
      <c r="X201" s="1"/>
      <c r="Y201" s="1"/>
      <c r="Z201" s="1"/>
    </row>
    <row r="202" spans="1:26" ht="14.4" x14ac:dyDescent="0.3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V202" s="1"/>
      <c r="W202" s="1"/>
      <c r="X202" s="1"/>
      <c r="Y202" s="1"/>
      <c r="Z202" s="1"/>
    </row>
    <row r="203" spans="1:26" ht="14.4" x14ac:dyDescent="0.3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V203" s="1"/>
      <c r="W203" s="1"/>
      <c r="X203" s="1"/>
      <c r="Y203" s="1"/>
      <c r="Z203" s="1"/>
    </row>
    <row r="204" spans="1:26" ht="14.4" x14ac:dyDescent="0.3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V204" s="1"/>
      <c r="W204" s="1"/>
      <c r="X204" s="1"/>
      <c r="Y204" s="1"/>
      <c r="Z204" s="1"/>
    </row>
    <row r="205" spans="1:26" ht="14.4" x14ac:dyDescent="0.3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V205" s="1"/>
      <c r="W205" s="1"/>
      <c r="X205" s="1"/>
      <c r="Y205" s="1"/>
      <c r="Z205" s="1"/>
    </row>
    <row r="206" spans="1:26" ht="14.4" x14ac:dyDescent="0.3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V206" s="1"/>
      <c r="W206" s="1"/>
      <c r="X206" s="1"/>
      <c r="Y206" s="1"/>
      <c r="Z206" s="1"/>
    </row>
    <row r="207" spans="1:26" ht="14.4" x14ac:dyDescent="0.3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V207" s="1"/>
      <c r="W207" s="1"/>
      <c r="X207" s="1"/>
      <c r="Y207" s="1"/>
      <c r="Z207" s="1"/>
    </row>
    <row r="208" spans="1:26" ht="14.4" x14ac:dyDescent="0.3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V208" s="1"/>
      <c r="W208" s="1"/>
      <c r="X208" s="1"/>
      <c r="Y208" s="1"/>
      <c r="Z208" s="1"/>
    </row>
    <row r="209" spans="1:26" ht="14.4" x14ac:dyDescent="0.3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1"/>
      <c r="W209" s="1"/>
      <c r="X209" s="1"/>
      <c r="Y209" s="1"/>
      <c r="Z209" s="1"/>
    </row>
    <row r="210" spans="1:26" ht="14.4" x14ac:dyDescent="0.3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1"/>
      <c r="W210" s="1"/>
      <c r="X210" s="1"/>
      <c r="Y210" s="1"/>
      <c r="Z210" s="1"/>
    </row>
    <row r="211" spans="1:26" ht="14.4" x14ac:dyDescent="0.3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V211" s="1"/>
      <c r="W211" s="1"/>
      <c r="X211" s="1"/>
      <c r="Y211" s="1"/>
      <c r="Z211" s="1"/>
    </row>
    <row r="212" spans="1:26" ht="14.4" x14ac:dyDescent="0.3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V212" s="1"/>
      <c r="W212" s="1"/>
      <c r="X212" s="1"/>
      <c r="Y212" s="1"/>
      <c r="Z212" s="1"/>
    </row>
    <row r="213" spans="1:26" ht="14.4" x14ac:dyDescent="0.3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V213" s="1"/>
      <c r="W213" s="1"/>
      <c r="X213" s="1"/>
      <c r="Y213" s="1"/>
      <c r="Z213" s="1"/>
    </row>
    <row r="214" spans="1:26" ht="14.4" x14ac:dyDescent="0.3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V214" s="1"/>
      <c r="W214" s="1"/>
      <c r="X214" s="1"/>
      <c r="Y214" s="1"/>
      <c r="Z214" s="1"/>
    </row>
    <row r="215" spans="1:26" ht="14.4" x14ac:dyDescent="0.3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V215" s="1"/>
      <c r="W215" s="1"/>
      <c r="X215" s="1"/>
      <c r="Y215" s="1"/>
      <c r="Z215" s="1"/>
    </row>
    <row r="216" spans="1:26" ht="14.4" x14ac:dyDescent="0.3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V216" s="1"/>
      <c r="W216" s="1"/>
      <c r="X216" s="1"/>
      <c r="Y216" s="1"/>
      <c r="Z216" s="1"/>
    </row>
    <row r="217" spans="1:26" ht="14.4" x14ac:dyDescent="0.3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V217" s="1"/>
      <c r="W217" s="1"/>
      <c r="X217" s="1"/>
      <c r="Y217" s="1"/>
      <c r="Z217" s="1"/>
    </row>
    <row r="218" spans="1:26" ht="14.4" x14ac:dyDescent="0.3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V218" s="1"/>
      <c r="W218" s="1"/>
      <c r="X218" s="1"/>
      <c r="Y218" s="1"/>
      <c r="Z218" s="1"/>
    </row>
    <row r="219" spans="1:26" ht="14.4" x14ac:dyDescent="0.3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V219" s="1"/>
      <c r="W219" s="1"/>
      <c r="X219" s="1"/>
      <c r="Y219" s="1"/>
      <c r="Z219" s="1"/>
    </row>
    <row r="220" spans="1:26" ht="14.4" x14ac:dyDescent="0.3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V220" s="1"/>
      <c r="W220" s="1"/>
      <c r="X220" s="1"/>
      <c r="Y220" s="1"/>
      <c r="Z220" s="1"/>
    </row>
    <row r="221" spans="1:26" ht="14.4" x14ac:dyDescent="0.3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V221" s="1"/>
      <c r="W221" s="1"/>
      <c r="X221" s="1"/>
      <c r="Y221" s="1"/>
      <c r="Z221" s="1"/>
    </row>
    <row r="222" spans="1:26" ht="14.4" x14ac:dyDescent="0.3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V222" s="1"/>
      <c r="W222" s="1"/>
      <c r="X222" s="1"/>
      <c r="Y222" s="1"/>
      <c r="Z222" s="1"/>
    </row>
    <row r="223" spans="1:26" ht="14.4" x14ac:dyDescent="0.3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V223" s="1"/>
      <c r="W223" s="1"/>
      <c r="X223" s="1"/>
      <c r="Y223" s="1"/>
      <c r="Z223" s="1"/>
    </row>
    <row r="224" spans="1:26" ht="14.4" x14ac:dyDescent="0.3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V224" s="1"/>
      <c r="W224" s="1"/>
      <c r="X224" s="1"/>
      <c r="Y224" s="1"/>
      <c r="Z224" s="1"/>
    </row>
    <row r="225" spans="1:26" ht="14.4" x14ac:dyDescent="0.3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V225" s="1"/>
      <c r="W225" s="1"/>
      <c r="X225" s="1"/>
      <c r="Y225" s="1"/>
      <c r="Z225" s="1"/>
    </row>
    <row r="226" spans="1:26" ht="14.4" x14ac:dyDescent="0.3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V226" s="1"/>
      <c r="W226" s="1"/>
      <c r="X226" s="1"/>
      <c r="Y226" s="1"/>
      <c r="Z226" s="1"/>
    </row>
    <row r="227" spans="1:26" ht="14.4" x14ac:dyDescent="0.3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V227" s="1"/>
      <c r="W227" s="1"/>
      <c r="X227" s="1"/>
      <c r="Y227" s="1"/>
      <c r="Z227" s="1"/>
    </row>
    <row r="228" spans="1:26" ht="14.4" x14ac:dyDescent="0.3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V228" s="1"/>
      <c r="W228" s="1"/>
      <c r="X228" s="1"/>
      <c r="Y228" s="1"/>
      <c r="Z228" s="1"/>
    </row>
    <row r="229" spans="1:26" ht="14.4" x14ac:dyDescent="0.3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V229" s="1"/>
      <c r="W229" s="1"/>
      <c r="X229" s="1"/>
      <c r="Y229" s="1"/>
      <c r="Z229" s="1"/>
    </row>
    <row r="230" spans="1:26" ht="14.4" x14ac:dyDescent="0.3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V230" s="1"/>
      <c r="W230" s="1"/>
      <c r="X230" s="1"/>
      <c r="Y230" s="1"/>
      <c r="Z230" s="1"/>
    </row>
    <row r="231" spans="1:26" ht="14.4" x14ac:dyDescent="0.3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V231" s="1"/>
      <c r="W231" s="1"/>
      <c r="X231" s="1"/>
      <c r="Y231" s="1"/>
      <c r="Z231" s="1"/>
    </row>
    <row r="232" spans="1:26" ht="14.4" x14ac:dyDescent="0.3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V232" s="1"/>
      <c r="W232" s="1"/>
      <c r="X232" s="1"/>
      <c r="Y232" s="1"/>
      <c r="Z232" s="1"/>
    </row>
    <row r="233" spans="1:26" ht="14.4" x14ac:dyDescent="0.3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V233" s="1"/>
      <c r="W233" s="1"/>
      <c r="X233" s="1"/>
      <c r="Y233" s="1"/>
      <c r="Z233" s="1"/>
    </row>
    <row r="234" spans="1:26" ht="14.4" x14ac:dyDescent="0.3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V234" s="1"/>
      <c r="W234" s="1"/>
      <c r="X234" s="1"/>
      <c r="Y234" s="1"/>
      <c r="Z234" s="1"/>
    </row>
    <row r="235" spans="1:26" ht="14.4" x14ac:dyDescent="0.3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V235" s="1"/>
      <c r="W235" s="1"/>
      <c r="X235" s="1"/>
      <c r="Y235" s="1"/>
      <c r="Z235" s="1"/>
    </row>
    <row r="236" spans="1:26" ht="14.4" x14ac:dyDescent="0.3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V236" s="1"/>
      <c r="W236" s="1"/>
      <c r="X236" s="1"/>
      <c r="Y236" s="1"/>
      <c r="Z236" s="1"/>
    </row>
    <row r="237" spans="1:26" ht="14.4" x14ac:dyDescent="0.3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V237" s="1"/>
      <c r="W237" s="1"/>
      <c r="X237" s="1"/>
      <c r="Y237" s="1"/>
      <c r="Z237" s="1"/>
    </row>
    <row r="238" spans="1:26" ht="14.4" x14ac:dyDescent="0.3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V238" s="1"/>
      <c r="W238" s="1"/>
      <c r="X238" s="1"/>
      <c r="Y238" s="1"/>
      <c r="Z238" s="1"/>
    </row>
    <row r="239" spans="1:26" ht="14.4" x14ac:dyDescent="0.3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V239" s="1"/>
      <c r="W239" s="1"/>
      <c r="X239" s="1"/>
      <c r="Y239" s="1"/>
      <c r="Z239" s="1"/>
    </row>
    <row r="240" spans="1:26" ht="14.4" x14ac:dyDescent="0.3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V240" s="1"/>
      <c r="W240" s="1"/>
      <c r="X240" s="1"/>
      <c r="Y240" s="1"/>
      <c r="Z240" s="1"/>
    </row>
    <row r="241" spans="1:26" ht="14.4" x14ac:dyDescent="0.3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V241" s="1"/>
      <c r="W241" s="1"/>
      <c r="X241" s="1"/>
      <c r="Y241" s="1"/>
      <c r="Z241" s="1"/>
    </row>
    <row r="242" spans="1:26" ht="14.4" x14ac:dyDescent="0.3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V242" s="1"/>
      <c r="W242" s="1"/>
      <c r="X242" s="1"/>
      <c r="Y242" s="1"/>
      <c r="Z242" s="1"/>
    </row>
    <row r="243" spans="1:26" ht="14.4" x14ac:dyDescent="0.3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V243" s="1"/>
      <c r="W243" s="1"/>
      <c r="X243" s="1"/>
      <c r="Y243" s="1"/>
      <c r="Z243" s="1"/>
    </row>
    <row r="244" spans="1:26" ht="14.4" x14ac:dyDescent="0.3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1"/>
      <c r="W244" s="1"/>
      <c r="X244" s="1"/>
      <c r="Y244" s="1"/>
      <c r="Z244" s="1"/>
    </row>
    <row r="245" spans="1:26" ht="14.4" x14ac:dyDescent="0.3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1"/>
      <c r="W245" s="1"/>
      <c r="X245" s="1"/>
      <c r="Y245" s="1"/>
      <c r="Z245" s="1"/>
    </row>
    <row r="246" spans="1:26" ht="14.4" x14ac:dyDescent="0.3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V246" s="1"/>
      <c r="W246" s="1"/>
      <c r="X246" s="1"/>
      <c r="Y246" s="1"/>
      <c r="Z246" s="1"/>
    </row>
    <row r="247" spans="1:26" ht="14.4" x14ac:dyDescent="0.3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V247" s="1"/>
      <c r="W247" s="1"/>
      <c r="X247" s="1"/>
      <c r="Y247" s="1"/>
      <c r="Z247" s="1"/>
    </row>
    <row r="248" spans="1:26" ht="14.4" x14ac:dyDescent="0.3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V248" s="1"/>
      <c r="W248" s="1"/>
      <c r="X248" s="1"/>
      <c r="Y248" s="1"/>
      <c r="Z248" s="1"/>
    </row>
    <row r="249" spans="1:26" ht="14.4" x14ac:dyDescent="0.3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V249" s="1"/>
      <c r="W249" s="1"/>
      <c r="X249" s="1"/>
      <c r="Y249" s="1"/>
      <c r="Z249" s="1"/>
    </row>
    <row r="250" spans="1:26" ht="14.4" x14ac:dyDescent="0.3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V250" s="1"/>
      <c r="W250" s="1"/>
      <c r="X250" s="1"/>
      <c r="Y250" s="1"/>
      <c r="Z250" s="1"/>
    </row>
    <row r="251" spans="1:26" ht="14.4" x14ac:dyDescent="0.3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V251" s="1"/>
      <c r="W251" s="1"/>
      <c r="X251" s="1"/>
      <c r="Y251" s="1"/>
      <c r="Z251" s="1"/>
    </row>
    <row r="252" spans="1:26" ht="14.4" x14ac:dyDescent="0.3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V252" s="1"/>
      <c r="W252" s="1"/>
      <c r="X252" s="1"/>
      <c r="Y252" s="1"/>
      <c r="Z252" s="1"/>
    </row>
    <row r="253" spans="1:26" ht="14.4" x14ac:dyDescent="0.3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V253" s="1"/>
      <c r="W253" s="1"/>
      <c r="X253" s="1"/>
      <c r="Y253" s="1"/>
      <c r="Z253" s="1"/>
    </row>
    <row r="254" spans="1:26" ht="14.4" x14ac:dyDescent="0.3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V254" s="1"/>
      <c r="W254" s="1"/>
      <c r="X254" s="1"/>
      <c r="Y254" s="1"/>
      <c r="Z254" s="1"/>
    </row>
    <row r="255" spans="1:26" ht="14.4" x14ac:dyDescent="0.3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V255" s="1"/>
      <c r="W255" s="1"/>
      <c r="X255" s="1"/>
      <c r="Y255" s="1"/>
      <c r="Z255" s="1"/>
    </row>
    <row r="256" spans="1:26" ht="14.4" x14ac:dyDescent="0.3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V256" s="1"/>
      <c r="W256" s="1"/>
      <c r="X256" s="1"/>
      <c r="Y256" s="1"/>
      <c r="Z256" s="1"/>
    </row>
    <row r="257" spans="1:26" ht="14.4" x14ac:dyDescent="0.3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V257" s="1"/>
      <c r="W257" s="1"/>
      <c r="X257" s="1"/>
      <c r="Y257" s="1"/>
      <c r="Z257" s="1"/>
    </row>
    <row r="258" spans="1:26" ht="14.4" x14ac:dyDescent="0.3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V258" s="1"/>
      <c r="W258" s="1"/>
      <c r="X258" s="1"/>
      <c r="Y258" s="1"/>
      <c r="Z258" s="1"/>
    </row>
    <row r="259" spans="1:26" ht="14.4" x14ac:dyDescent="0.3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V259" s="1"/>
      <c r="W259" s="1"/>
      <c r="X259" s="1"/>
      <c r="Y259" s="1"/>
      <c r="Z259" s="1"/>
    </row>
    <row r="260" spans="1:26" ht="14.4" x14ac:dyDescent="0.3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V260" s="1"/>
      <c r="W260" s="1"/>
      <c r="X260" s="1"/>
      <c r="Y260" s="1"/>
      <c r="Z260" s="1"/>
    </row>
    <row r="261" spans="1:26" ht="14.4" x14ac:dyDescent="0.3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V261" s="1"/>
      <c r="W261" s="1"/>
      <c r="X261" s="1"/>
      <c r="Y261" s="1"/>
      <c r="Z261" s="1"/>
    </row>
    <row r="262" spans="1:26" ht="14.4" x14ac:dyDescent="0.3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V262" s="1"/>
      <c r="W262" s="1"/>
      <c r="X262" s="1"/>
      <c r="Y262" s="1"/>
      <c r="Z262" s="1"/>
    </row>
    <row r="263" spans="1:26" ht="14.4" x14ac:dyDescent="0.3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V263" s="1"/>
      <c r="W263" s="1"/>
      <c r="X263" s="1"/>
      <c r="Y263" s="1"/>
      <c r="Z263" s="1"/>
    </row>
    <row r="264" spans="1:26" ht="14.4" x14ac:dyDescent="0.3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V264" s="1"/>
      <c r="W264" s="1"/>
      <c r="X264" s="1"/>
      <c r="Y264" s="1"/>
      <c r="Z264" s="1"/>
    </row>
    <row r="265" spans="1:26" ht="14.4" x14ac:dyDescent="0.3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V265" s="1"/>
      <c r="W265" s="1"/>
      <c r="X265" s="1"/>
      <c r="Y265" s="1"/>
      <c r="Z265" s="1"/>
    </row>
    <row r="266" spans="1:26" ht="14.4" x14ac:dyDescent="0.3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V266" s="1"/>
      <c r="W266" s="1"/>
      <c r="X266" s="1"/>
      <c r="Y266" s="1"/>
      <c r="Z266" s="1"/>
    </row>
    <row r="267" spans="1:26" ht="14.4" x14ac:dyDescent="0.3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V267" s="1"/>
      <c r="W267" s="1"/>
      <c r="X267" s="1"/>
      <c r="Y267" s="1"/>
      <c r="Z267" s="1"/>
    </row>
    <row r="268" spans="1:26" ht="14.4" x14ac:dyDescent="0.3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V268" s="1"/>
      <c r="W268" s="1"/>
      <c r="X268" s="1"/>
      <c r="Y268" s="1"/>
      <c r="Z268" s="1"/>
    </row>
    <row r="269" spans="1:26" ht="14.4" x14ac:dyDescent="0.3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V269" s="1"/>
      <c r="W269" s="1"/>
      <c r="X269" s="1"/>
      <c r="Y269" s="1"/>
      <c r="Z269" s="1"/>
    </row>
    <row r="270" spans="1:26" ht="14.4" x14ac:dyDescent="0.3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V270" s="1"/>
      <c r="W270" s="1"/>
      <c r="X270" s="1"/>
      <c r="Y270" s="1"/>
      <c r="Z270" s="1"/>
    </row>
    <row r="271" spans="1:26" ht="14.4" x14ac:dyDescent="0.3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V271" s="1"/>
      <c r="W271" s="1"/>
      <c r="X271" s="1"/>
      <c r="Y271" s="1"/>
      <c r="Z271" s="1"/>
    </row>
    <row r="272" spans="1:26" ht="14.4" x14ac:dyDescent="0.3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V272" s="1"/>
      <c r="W272" s="1"/>
      <c r="X272" s="1"/>
      <c r="Y272" s="1"/>
      <c r="Z272" s="1"/>
    </row>
    <row r="273" spans="1:26" ht="14.4" x14ac:dyDescent="0.3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V273" s="1"/>
      <c r="W273" s="1"/>
      <c r="X273" s="1"/>
      <c r="Y273" s="1"/>
      <c r="Z273" s="1"/>
    </row>
    <row r="274" spans="1:26" ht="14.4" x14ac:dyDescent="0.3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V274" s="1"/>
      <c r="W274" s="1"/>
      <c r="X274" s="1"/>
      <c r="Y274" s="1"/>
      <c r="Z274" s="1"/>
    </row>
    <row r="275" spans="1:26" ht="14.4" x14ac:dyDescent="0.3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V275" s="1"/>
      <c r="W275" s="1"/>
      <c r="X275" s="1"/>
      <c r="Y275" s="1"/>
      <c r="Z275" s="1"/>
    </row>
    <row r="276" spans="1:26" ht="14.4" x14ac:dyDescent="0.3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V276" s="1"/>
      <c r="W276" s="1"/>
      <c r="X276" s="1"/>
      <c r="Y276" s="1"/>
      <c r="Z276" s="1"/>
    </row>
    <row r="277" spans="1:26" ht="14.4" x14ac:dyDescent="0.3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V277" s="1"/>
      <c r="W277" s="1"/>
      <c r="X277" s="1"/>
      <c r="Y277" s="1"/>
      <c r="Z277" s="1"/>
    </row>
    <row r="278" spans="1:26" ht="14.4" x14ac:dyDescent="0.3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V278" s="1"/>
      <c r="W278" s="1"/>
      <c r="X278" s="1"/>
      <c r="Y278" s="1"/>
      <c r="Z278" s="1"/>
    </row>
    <row r="279" spans="1:26" ht="14.4" x14ac:dyDescent="0.3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1"/>
      <c r="W279" s="1"/>
      <c r="X279" s="1"/>
      <c r="Y279" s="1"/>
      <c r="Z279" s="1"/>
    </row>
    <row r="280" spans="1:26" ht="14.4" x14ac:dyDescent="0.3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1"/>
      <c r="W280" s="1"/>
      <c r="X280" s="1"/>
      <c r="Y280" s="1"/>
      <c r="Z280" s="1"/>
    </row>
    <row r="281" spans="1:26" ht="14.4" x14ac:dyDescent="0.3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V281" s="1"/>
      <c r="W281" s="1"/>
      <c r="X281" s="1"/>
      <c r="Y281" s="1"/>
      <c r="Z281" s="1"/>
    </row>
    <row r="282" spans="1:26" ht="14.4" x14ac:dyDescent="0.3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V282" s="1"/>
      <c r="W282" s="1"/>
      <c r="X282" s="1"/>
      <c r="Y282" s="1"/>
      <c r="Z282" s="1"/>
    </row>
    <row r="283" spans="1:26" ht="14.4" x14ac:dyDescent="0.3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V283" s="1"/>
      <c r="W283" s="1"/>
      <c r="X283" s="1"/>
      <c r="Y283" s="1"/>
      <c r="Z283" s="1"/>
    </row>
    <row r="284" spans="1:26" ht="14.4" x14ac:dyDescent="0.3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V284" s="1"/>
      <c r="W284" s="1"/>
      <c r="X284" s="1"/>
      <c r="Y284" s="1"/>
      <c r="Z284" s="1"/>
    </row>
    <row r="285" spans="1:26" ht="14.4" x14ac:dyDescent="0.3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V285" s="1"/>
      <c r="W285" s="1"/>
      <c r="X285" s="1"/>
      <c r="Y285" s="1"/>
      <c r="Z285" s="1"/>
    </row>
    <row r="286" spans="1:26" ht="14.4" x14ac:dyDescent="0.3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V286" s="1"/>
      <c r="W286" s="1"/>
      <c r="X286" s="1"/>
      <c r="Y286" s="1"/>
      <c r="Z286" s="1"/>
    </row>
    <row r="287" spans="1:26" ht="14.4" x14ac:dyDescent="0.3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V287" s="1"/>
      <c r="W287" s="1"/>
      <c r="X287" s="1"/>
      <c r="Y287" s="1"/>
      <c r="Z287" s="1"/>
    </row>
    <row r="288" spans="1:26" ht="14.4" x14ac:dyDescent="0.3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V288" s="1"/>
      <c r="W288" s="1"/>
      <c r="X288" s="1"/>
      <c r="Y288" s="1"/>
      <c r="Z288" s="1"/>
    </row>
    <row r="289" spans="1:26" ht="14.4" x14ac:dyDescent="0.3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V289" s="1"/>
      <c r="W289" s="1"/>
      <c r="X289" s="1"/>
      <c r="Y289" s="1"/>
      <c r="Z289" s="1"/>
    </row>
    <row r="290" spans="1:26" ht="14.4" x14ac:dyDescent="0.3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V290" s="1"/>
      <c r="W290" s="1"/>
      <c r="X290" s="1"/>
      <c r="Y290" s="1"/>
      <c r="Z290" s="1"/>
    </row>
    <row r="291" spans="1:26" ht="14.4" x14ac:dyDescent="0.3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V291" s="1"/>
      <c r="W291" s="1"/>
      <c r="X291" s="1"/>
      <c r="Y291" s="1"/>
      <c r="Z291" s="1"/>
    </row>
    <row r="292" spans="1:26" ht="14.4" x14ac:dyDescent="0.3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V292" s="1"/>
      <c r="W292" s="1"/>
      <c r="X292" s="1"/>
      <c r="Y292" s="1"/>
      <c r="Z292" s="1"/>
    </row>
    <row r="293" spans="1:26" ht="14.4" x14ac:dyDescent="0.3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V293" s="1"/>
      <c r="W293" s="1"/>
      <c r="X293" s="1"/>
      <c r="Y293" s="1"/>
      <c r="Z293" s="1"/>
    </row>
    <row r="294" spans="1:26" ht="14.4" x14ac:dyDescent="0.3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V294" s="1"/>
      <c r="W294" s="1"/>
      <c r="X294" s="1"/>
      <c r="Y294" s="1"/>
      <c r="Z294" s="1"/>
    </row>
    <row r="295" spans="1:26" ht="14.4" x14ac:dyDescent="0.3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V295" s="1"/>
      <c r="W295" s="1"/>
      <c r="X295" s="1"/>
      <c r="Y295" s="1"/>
      <c r="Z295" s="1"/>
    </row>
    <row r="296" spans="1:26" ht="14.4" x14ac:dyDescent="0.3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V296" s="1"/>
      <c r="W296" s="1"/>
      <c r="X296" s="1"/>
      <c r="Y296" s="1"/>
      <c r="Z296" s="1"/>
    </row>
    <row r="297" spans="1:26" ht="14.4" x14ac:dyDescent="0.3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V297" s="1"/>
      <c r="W297" s="1"/>
      <c r="X297" s="1"/>
      <c r="Y297" s="1"/>
      <c r="Z297" s="1"/>
    </row>
    <row r="298" spans="1:26" ht="14.4" x14ac:dyDescent="0.3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V298" s="1"/>
      <c r="W298" s="1"/>
      <c r="X298" s="1"/>
      <c r="Y298" s="1"/>
      <c r="Z298" s="1"/>
    </row>
    <row r="299" spans="1:26" ht="14.4" x14ac:dyDescent="0.3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V299" s="1"/>
      <c r="W299" s="1"/>
      <c r="X299" s="1"/>
      <c r="Y299" s="1"/>
      <c r="Z299" s="1"/>
    </row>
    <row r="300" spans="1:26" ht="14.4" x14ac:dyDescent="0.3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V300" s="1"/>
      <c r="W300" s="1"/>
      <c r="X300" s="1"/>
      <c r="Y300" s="1"/>
      <c r="Z300" s="1"/>
    </row>
    <row r="301" spans="1:26" ht="14.4" x14ac:dyDescent="0.3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V301" s="1"/>
      <c r="W301" s="1"/>
      <c r="X301" s="1"/>
      <c r="Y301" s="1"/>
      <c r="Z301" s="1"/>
    </row>
    <row r="302" spans="1:26" ht="14.4" x14ac:dyDescent="0.3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V302" s="1"/>
      <c r="W302" s="1"/>
      <c r="X302" s="1"/>
      <c r="Y302" s="1"/>
      <c r="Z302" s="1"/>
    </row>
    <row r="303" spans="1:26" ht="14.4" x14ac:dyDescent="0.3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V303" s="1"/>
      <c r="W303" s="1"/>
      <c r="X303" s="1"/>
      <c r="Y303" s="1"/>
      <c r="Z303" s="1"/>
    </row>
    <row r="304" spans="1:26" ht="14.4" x14ac:dyDescent="0.3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V304" s="1"/>
      <c r="W304" s="1"/>
      <c r="X304" s="1"/>
      <c r="Y304" s="1"/>
      <c r="Z304" s="1"/>
    </row>
    <row r="305" spans="1:26" ht="14.4" x14ac:dyDescent="0.3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V305" s="1"/>
      <c r="W305" s="1"/>
      <c r="X305" s="1"/>
      <c r="Y305" s="1"/>
      <c r="Z305" s="1"/>
    </row>
    <row r="306" spans="1:26" ht="14.4" x14ac:dyDescent="0.3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V306" s="1"/>
      <c r="W306" s="1"/>
      <c r="X306" s="1"/>
      <c r="Y306" s="1"/>
      <c r="Z306" s="1"/>
    </row>
    <row r="307" spans="1:26" ht="14.4" x14ac:dyDescent="0.3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V307" s="1"/>
      <c r="W307" s="1"/>
      <c r="X307" s="1"/>
      <c r="Y307" s="1"/>
      <c r="Z307" s="1"/>
    </row>
    <row r="308" spans="1:26" ht="14.4" x14ac:dyDescent="0.3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V308" s="1"/>
      <c r="W308" s="1"/>
      <c r="X308" s="1"/>
      <c r="Y308" s="1"/>
      <c r="Z308" s="1"/>
    </row>
    <row r="309" spans="1:26" ht="14.4" x14ac:dyDescent="0.3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V309" s="1"/>
      <c r="W309" s="1"/>
      <c r="X309" s="1"/>
      <c r="Y309" s="1"/>
      <c r="Z309" s="1"/>
    </row>
    <row r="310" spans="1:26" ht="14.4" x14ac:dyDescent="0.3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V310" s="1"/>
      <c r="W310" s="1"/>
      <c r="X310" s="1"/>
      <c r="Y310" s="1"/>
      <c r="Z310" s="1"/>
    </row>
    <row r="311" spans="1:26" ht="14.4" x14ac:dyDescent="0.3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V311" s="1"/>
      <c r="W311" s="1"/>
      <c r="X311" s="1"/>
      <c r="Y311" s="1"/>
      <c r="Z311" s="1"/>
    </row>
    <row r="312" spans="1:26" ht="14.4" x14ac:dyDescent="0.3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V312" s="1"/>
      <c r="W312" s="1"/>
      <c r="X312" s="1"/>
      <c r="Y312" s="1"/>
      <c r="Z312" s="1"/>
    </row>
    <row r="313" spans="1:26" ht="14.4" x14ac:dyDescent="0.3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V313" s="1"/>
      <c r="W313" s="1"/>
      <c r="X313" s="1"/>
      <c r="Y313" s="1"/>
      <c r="Z313" s="1"/>
    </row>
    <row r="314" spans="1:26" ht="14.4" x14ac:dyDescent="0.3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1"/>
      <c r="W314" s="1"/>
      <c r="X314" s="1"/>
      <c r="Y314" s="1"/>
      <c r="Z314" s="1"/>
    </row>
    <row r="315" spans="1:26" ht="14.4" x14ac:dyDescent="0.3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1"/>
      <c r="W315" s="1"/>
      <c r="X315" s="1"/>
      <c r="Y315" s="1"/>
      <c r="Z315" s="1"/>
    </row>
    <row r="316" spans="1:26" ht="14.4" x14ac:dyDescent="0.3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V316" s="1"/>
      <c r="W316" s="1"/>
      <c r="X316" s="1"/>
      <c r="Y316" s="1"/>
      <c r="Z316" s="1"/>
    </row>
    <row r="317" spans="1:26" ht="14.4" x14ac:dyDescent="0.3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V317" s="1"/>
      <c r="W317" s="1"/>
      <c r="X317" s="1"/>
      <c r="Y317" s="1"/>
      <c r="Z317" s="1"/>
    </row>
    <row r="318" spans="1:26" ht="14.4" x14ac:dyDescent="0.3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V318" s="1"/>
      <c r="W318" s="1"/>
      <c r="X318" s="1"/>
      <c r="Y318" s="1"/>
      <c r="Z318" s="1"/>
    </row>
    <row r="319" spans="1:26" ht="14.4" x14ac:dyDescent="0.3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V319" s="1"/>
      <c r="W319" s="1"/>
      <c r="X319" s="1"/>
      <c r="Y319" s="1"/>
      <c r="Z319" s="1"/>
    </row>
    <row r="320" spans="1:26" ht="14.4" x14ac:dyDescent="0.3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V320" s="1"/>
      <c r="W320" s="1"/>
      <c r="X320" s="1"/>
      <c r="Y320" s="1"/>
      <c r="Z320" s="1"/>
    </row>
    <row r="321" spans="1:26" ht="14.4" x14ac:dyDescent="0.3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V321" s="1"/>
      <c r="W321" s="1"/>
      <c r="X321" s="1"/>
      <c r="Y321" s="1"/>
      <c r="Z321" s="1"/>
    </row>
    <row r="322" spans="1:26" ht="14.4" x14ac:dyDescent="0.3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V322" s="1"/>
      <c r="W322" s="1"/>
      <c r="X322" s="1"/>
      <c r="Y322" s="1"/>
      <c r="Z322" s="1"/>
    </row>
    <row r="323" spans="1:26" ht="14.4" x14ac:dyDescent="0.3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V323" s="1"/>
      <c r="W323" s="1"/>
      <c r="X323" s="1"/>
      <c r="Y323" s="1"/>
      <c r="Z323" s="1"/>
    </row>
    <row r="324" spans="1:26" ht="14.4" x14ac:dyDescent="0.3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V324" s="1"/>
      <c r="W324" s="1"/>
      <c r="X324" s="1"/>
      <c r="Y324" s="1"/>
      <c r="Z324" s="1"/>
    </row>
    <row r="325" spans="1:26" ht="14.4" x14ac:dyDescent="0.3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V325" s="1"/>
      <c r="W325" s="1"/>
      <c r="X325" s="1"/>
      <c r="Y325" s="1"/>
      <c r="Z325" s="1"/>
    </row>
    <row r="326" spans="1:26" ht="14.4" x14ac:dyDescent="0.3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V326" s="1"/>
      <c r="W326" s="1"/>
      <c r="X326" s="1"/>
      <c r="Y326" s="1"/>
      <c r="Z326" s="1"/>
    </row>
    <row r="327" spans="1:26" ht="14.4" x14ac:dyDescent="0.3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V327" s="1"/>
      <c r="W327" s="1"/>
      <c r="X327" s="1"/>
      <c r="Y327" s="1"/>
      <c r="Z327" s="1"/>
    </row>
    <row r="328" spans="1:26" ht="14.4" x14ac:dyDescent="0.3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V328" s="1"/>
      <c r="W328" s="1"/>
      <c r="X328" s="1"/>
      <c r="Y328" s="1"/>
      <c r="Z328" s="1"/>
    </row>
    <row r="329" spans="1:26" ht="14.4" x14ac:dyDescent="0.3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V329" s="1"/>
      <c r="W329" s="1"/>
      <c r="X329" s="1"/>
      <c r="Y329" s="1"/>
      <c r="Z329" s="1"/>
    </row>
    <row r="330" spans="1:26" ht="14.4" x14ac:dyDescent="0.3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V330" s="1"/>
      <c r="W330" s="1"/>
      <c r="X330" s="1"/>
      <c r="Y330" s="1"/>
      <c r="Z330" s="1"/>
    </row>
    <row r="331" spans="1:26" ht="14.4" x14ac:dyDescent="0.3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V331" s="1"/>
      <c r="W331" s="1"/>
      <c r="X331" s="1"/>
      <c r="Y331" s="1"/>
      <c r="Z331" s="1"/>
    </row>
    <row r="332" spans="1:26" ht="14.4" x14ac:dyDescent="0.3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V332" s="1"/>
      <c r="W332" s="1"/>
      <c r="X332" s="1"/>
      <c r="Y332" s="1"/>
      <c r="Z332" s="1"/>
    </row>
    <row r="333" spans="1:26" ht="14.4" x14ac:dyDescent="0.3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V333" s="1"/>
      <c r="W333" s="1"/>
      <c r="X333" s="1"/>
      <c r="Y333" s="1"/>
      <c r="Z333" s="1"/>
    </row>
    <row r="334" spans="1:26" ht="14.4" x14ac:dyDescent="0.3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V334" s="1"/>
      <c r="W334" s="1"/>
      <c r="X334" s="1"/>
      <c r="Y334" s="1"/>
      <c r="Z334" s="1"/>
    </row>
    <row r="335" spans="1:26" ht="14.4" x14ac:dyDescent="0.3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V335" s="1"/>
      <c r="W335" s="1"/>
      <c r="X335" s="1"/>
      <c r="Y335" s="1"/>
      <c r="Z335" s="1"/>
    </row>
    <row r="336" spans="1:26" ht="14.4" x14ac:dyDescent="0.3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V336" s="1"/>
      <c r="W336" s="1"/>
      <c r="X336" s="1"/>
      <c r="Y336" s="1"/>
      <c r="Z336" s="1"/>
    </row>
    <row r="337" spans="1:26" ht="14.4" x14ac:dyDescent="0.3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V337" s="1"/>
      <c r="W337" s="1"/>
      <c r="X337" s="1"/>
      <c r="Y337" s="1"/>
      <c r="Z337" s="1"/>
    </row>
    <row r="338" spans="1:26" ht="14.4" x14ac:dyDescent="0.3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V338" s="1"/>
      <c r="W338" s="1"/>
      <c r="X338" s="1"/>
      <c r="Y338" s="1"/>
      <c r="Z338" s="1"/>
    </row>
    <row r="339" spans="1:26" ht="14.4" x14ac:dyDescent="0.3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V339" s="1"/>
      <c r="W339" s="1"/>
      <c r="X339" s="1"/>
      <c r="Y339" s="1"/>
      <c r="Z339" s="1"/>
    </row>
    <row r="340" spans="1:26" ht="14.4" x14ac:dyDescent="0.3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V340" s="1"/>
      <c r="W340" s="1"/>
      <c r="X340" s="1"/>
      <c r="Y340" s="1"/>
      <c r="Z340" s="1"/>
    </row>
    <row r="341" spans="1:26" ht="14.4" x14ac:dyDescent="0.3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V341" s="1"/>
      <c r="W341" s="1"/>
      <c r="X341" s="1"/>
      <c r="Y341" s="1"/>
      <c r="Z341" s="1"/>
    </row>
    <row r="342" spans="1:26" ht="14.4" x14ac:dyDescent="0.3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V342" s="1"/>
      <c r="W342" s="1"/>
      <c r="X342" s="1"/>
      <c r="Y342" s="1"/>
      <c r="Z342" s="1"/>
    </row>
    <row r="343" spans="1:26" ht="14.4" x14ac:dyDescent="0.3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V343" s="1"/>
      <c r="W343" s="1"/>
      <c r="X343" s="1"/>
      <c r="Y343" s="1"/>
      <c r="Z343" s="1"/>
    </row>
    <row r="344" spans="1:26" ht="14.4" x14ac:dyDescent="0.3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V344" s="1"/>
      <c r="W344" s="1"/>
      <c r="X344" s="1"/>
      <c r="Y344" s="1"/>
      <c r="Z344" s="1"/>
    </row>
    <row r="345" spans="1:26" ht="14.4" x14ac:dyDescent="0.3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V345" s="1"/>
      <c r="W345" s="1"/>
      <c r="X345" s="1"/>
      <c r="Y345" s="1"/>
      <c r="Z345" s="1"/>
    </row>
    <row r="346" spans="1:26" ht="14.4" x14ac:dyDescent="0.3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V346" s="1"/>
      <c r="W346" s="1"/>
      <c r="X346" s="1"/>
      <c r="Y346" s="1"/>
      <c r="Z346" s="1"/>
    </row>
    <row r="347" spans="1:26" ht="14.4" x14ac:dyDescent="0.3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V347" s="1"/>
      <c r="W347" s="1"/>
      <c r="X347" s="1"/>
      <c r="Y347" s="1"/>
      <c r="Z347" s="1"/>
    </row>
    <row r="348" spans="1:26" ht="14.4" x14ac:dyDescent="0.3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V348" s="1"/>
      <c r="W348" s="1"/>
      <c r="X348" s="1"/>
      <c r="Y348" s="1"/>
      <c r="Z348" s="1"/>
    </row>
    <row r="349" spans="1:26" ht="14.4" x14ac:dyDescent="0.3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1"/>
      <c r="W349" s="1"/>
      <c r="X349" s="1"/>
      <c r="Y349" s="1"/>
      <c r="Z349" s="1"/>
    </row>
    <row r="350" spans="1:26" ht="14.4" x14ac:dyDescent="0.3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1"/>
      <c r="W350" s="1"/>
      <c r="X350" s="1"/>
      <c r="Y350" s="1"/>
      <c r="Z350" s="1"/>
    </row>
    <row r="351" spans="1:26" ht="14.4" x14ac:dyDescent="0.3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V351" s="1"/>
      <c r="W351" s="1"/>
      <c r="X351" s="1"/>
      <c r="Y351" s="1"/>
      <c r="Z351" s="1"/>
    </row>
    <row r="352" spans="1:26" ht="14.4" x14ac:dyDescent="0.3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V352" s="1"/>
      <c r="W352" s="1"/>
      <c r="X352" s="1"/>
      <c r="Y352" s="1"/>
      <c r="Z352" s="1"/>
    </row>
    <row r="353" spans="1:26" ht="14.4" x14ac:dyDescent="0.3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V353" s="1"/>
      <c r="W353" s="1"/>
      <c r="X353" s="1"/>
      <c r="Y353" s="1"/>
      <c r="Z353" s="1"/>
    </row>
    <row r="354" spans="1:26" ht="14.4" x14ac:dyDescent="0.3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V354" s="1"/>
      <c r="W354" s="1"/>
      <c r="X354" s="1"/>
      <c r="Y354" s="1"/>
      <c r="Z354" s="1"/>
    </row>
    <row r="355" spans="1:26" ht="14.4" x14ac:dyDescent="0.3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V355" s="1"/>
      <c r="W355" s="1"/>
      <c r="X355" s="1"/>
      <c r="Y355" s="1"/>
      <c r="Z355" s="1"/>
    </row>
    <row r="356" spans="1:26" ht="14.4" x14ac:dyDescent="0.3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V356" s="1"/>
      <c r="W356" s="1"/>
      <c r="X356" s="1"/>
      <c r="Y356" s="1"/>
      <c r="Z356" s="1"/>
    </row>
    <row r="357" spans="1:26" ht="14.4" x14ac:dyDescent="0.3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V357" s="1"/>
      <c r="W357" s="1"/>
      <c r="X357" s="1"/>
      <c r="Y357" s="1"/>
      <c r="Z357" s="1"/>
    </row>
    <row r="358" spans="1:26" ht="14.4" x14ac:dyDescent="0.3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V358" s="1"/>
      <c r="W358" s="1"/>
      <c r="X358" s="1"/>
      <c r="Y358" s="1"/>
      <c r="Z358" s="1"/>
    </row>
    <row r="359" spans="1:26" ht="14.4" x14ac:dyDescent="0.3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V359" s="1"/>
      <c r="W359" s="1"/>
      <c r="X359" s="1"/>
      <c r="Y359" s="1"/>
      <c r="Z359" s="1"/>
    </row>
    <row r="360" spans="1:26" ht="14.4" x14ac:dyDescent="0.3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V360" s="1"/>
      <c r="W360" s="1"/>
      <c r="X360" s="1"/>
      <c r="Y360" s="1"/>
      <c r="Z360" s="1"/>
    </row>
    <row r="361" spans="1:26" ht="14.4" x14ac:dyDescent="0.3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V361" s="1"/>
      <c r="W361" s="1"/>
      <c r="X361" s="1"/>
      <c r="Y361" s="1"/>
      <c r="Z361" s="1"/>
    </row>
    <row r="362" spans="1:26" ht="14.4" x14ac:dyDescent="0.3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V362" s="1"/>
      <c r="W362" s="1"/>
      <c r="X362" s="1"/>
      <c r="Y362" s="1"/>
      <c r="Z362" s="1"/>
    </row>
    <row r="363" spans="1:26" ht="14.4" x14ac:dyDescent="0.3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V363" s="1"/>
      <c r="W363" s="1"/>
      <c r="X363" s="1"/>
      <c r="Y363" s="1"/>
      <c r="Z363" s="1"/>
    </row>
    <row r="364" spans="1:26" ht="14.4" x14ac:dyDescent="0.3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V364" s="1"/>
      <c r="W364" s="1"/>
      <c r="X364" s="1"/>
      <c r="Y364" s="1"/>
      <c r="Z364" s="1"/>
    </row>
    <row r="365" spans="1:26" ht="14.4" x14ac:dyDescent="0.3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V365" s="1"/>
      <c r="W365" s="1"/>
      <c r="X365" s="1"/>
      <c r="Y365" s="1"/>
      <c r="Z365" s="1"/>
    </row>
    <row r="366" spans="1:26" ht="14.4" x14ac:dyDescent="0.3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V366" s="1"/>
      <c r="W366" s="1"/>
      <c r="X366" s="1"/>
      <c r="Y366" s="1"/>
      <c r="Z366" s="1"/>
    </row>
    <row r="367" spans="1:26" ht="14.4" x14ac:dyDescent="0.3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V367" s="1"/>
      <c r="W367" s="1"/>
      <c r="X367" s="1"/>
      <c r="Y367" s="1"/>
      <c r="Z367" s="1"/>
    </row>
    <row r="368" spans="1:26" ht="14.4" x14ac:dyDescent="0.3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V368" s="1"/>
      <c r="W368" s="1"/>
      <c r="X368" s="1"/>
      <c r="Y368" s="1"/>
      <c r="Z368" s="1"/>
    </row>
    <row r="369" spans="1:26" ht="14.4" x14ac:dyDescent="0.3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V369" s="1"/>
      <c r="W369" s="1"/>
      <c r="X369" s="1"/>
      <c r="Y369" s="1"/>
      <c r="Z369" s="1"/>
    </row>
    <row r="370" spans="1:26" ht="14.4" x14ac:dyDescent="0.3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V370" s="1"/>
      <c r="W370" s="1"/>
      <c r="X370" s="1"/>
      <c r="Y370" s="1"/>
      <c r="Z370" s="1"/>
    </row>
    <row r="371" spans="1:26" ht="14.4" x14ac:dyDescent="0.3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V371" s="1"/>
      <c r="W371" s="1"/>
      <c r="X371" s="1"/>
      <c r="Y371" s="1"/>
      <c r="Z371" s="1"/>
    </row>
    <row r="372" spans="1:26" ht="14.4" x14ac:dyDescent="0.3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V372" s="1"/>
      <c r="W372" s="1"/>
      <c r="X372" s="1"/>
      <c r="Y372" s="1"/>
      <c r="Z372" s="1"/>
    </row>
    <row r="373" spans="1:26" ht="14.4" x14ac:dyDescent="0.3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V373" s="1"/>
      <c r="W373" s="1"/>
      <c r="X373" s="1"/>
      <c r="Y373" s="1"/>
      <c r="Z373" s="1"/>
    </row>
    <row r="374" spans="1:26" ht="14.4" x14ac:dyDescent="0.3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V374" s="1"/>
      <c r="W374" s="1"/>
      <c r="X374" s="1"/>
      <c r="Y374" s="1"/>
      <c r="Z374" s="1"/>
    </row>
    <row r="375" spans="1:26" ht="14.4" x14ac:dyDescent="0.3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V375" s="1"/>
      <c r="W375" s="1"/>
      <c r="X375" s="1"/>
      <c r="Y375" s="1"/>
      <c r="Z375" s="1"/>
    </row>
    <row r="376" spans="1:26" ht="14.4" x14ac:dyDescent="0.3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V376" s="1"/>
      <c r="W376" s="1"/>
      <c r="X376" s="1"/>
      <c r="Y376" s="1"/>
      <c r="Z376" s="1"/>
    </row>
    <row r="377" spans="1:26" ht="14.4" x14ac:dyDescent="0.3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V377" s="1"/>
      <c r="W377" s="1"/>
      <c r="X377" s="1"/>
      <c r="Y377" s="1"/>
      <c r="Z377" s="1"/>
    </row>
    <row r="378" spans="1:26" ht="14.4" x14ac:dyDescent="0.3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V378" s="1"/>
      <c r="W378" s="1"/>
      <c r="X378" s="1"/>
      <c r="Y378" s="1"/>
      <c r="Z378" s="1"/>
    </row>
    <row r="379" spans="1:26" ht="14.4" x14ac:dyDescent="0.3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V379" s="1"/>
      <c r="W379" s="1"/>
      <c r="X379" s="1"/>
      <c r="Y379" s="1"/>
      <c r="Z379" s="1"/>
    </row>
    <row r="380" spans="1:26" ht="14.4" x14ac:dyDescent="0.3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V380" s="1"/>
      <c r="W380" s="1"/>
      <c r="X380" s="1"/>
      <c r="Y380" s="1"/>
      <c r="Z380" s="1"/>
    </row>
    <row r="381" spans="1:26" ht="14.4" x14ac:dyDescent="0.3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V381" s="1"/>
      <c r="W381" s="1"/>
      <c r="X381" s="1"/>
      <c r="Y381" s="1"/>
      <c r="Z381" s="1"/>
    </row>
    <row r="382" spans="1:26" ht="14.4" x14ac:dyDescent="0.3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V382" s="1"/>
      <c r="W382" s="1"/>
      <c r="X382" s="1"/>
      <c r="Y382" s="1"/>
      <c r="Z382" s="1"/>
    </row>
    <row r="383" spans="1:26" ht="14.4" x14ac:dyDescent="0.3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1"/>
      <c r="W383" s="1"/>
      <c r="X383" s="1"/>
      <c r="Y383" s="1"/>
      <c r="Z383" s="1"/>
    </row>
    <row r="384" spans="1:26" ht="14.4" x14ac:dyDescent="0.3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1"/>
      <c r="W384" s="1"/>
      <c r="X384" s="1"/>
      <c r="Y384" s="1"/>
      <c r="Z384" s="1"/>
    </row>
    <row r="385" spans="1:26" ht="14.4" x14ac:dyDescent="0.3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V385" s="1"/>
      <c r="W385" s="1"/>
      <c r="X385" s="1"/>
      <c r="Y385" s="1"/>
      <c r="Z385" s="1"/>
    </row>
    <row r="386" spans="1:26" ht="14.4" x14ac:dyDescent="0.3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V386" s="1"/>
      <c r="W386" s="1"/>
      <c r="X386" s="1"/>
      <c r="Y386" s="1"/>
      <c r="Z386" s="1"/>
    </row>
    <row r="387" spans="1:26" ht="14.4" x14ac:dyDescent="0.3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V387" s="1"/>
      <c r="W387" s="1"/>
      <c r="X387" s="1"/>
      <c r="Y387" s="1"/>
      <c r="Z387" s="1"/>
    </row>
    <row r="388" spans="1:26" ht="14.4" x14ac:dyDescent="0.3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V388" s="1"/>
      <c r="W388" s="1"/>
      <c r="X388" s="1"/>
      <c r="Y388" s="1"/>
      <c r="Z388" s="1"/>
    </row>
    <row r="389" spans="1:26" ht="14.4" x14ac:dyDescent="0.3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V389" s="1"/>
      <c r="W389" s="1"/>
      <c r="X389" s="1"/>
      <c r="Y389" s="1"/>
      <c r="Z389" s="1"/>
    </row>
    <row r="390" spans="1:26" ht="14.4" x14ac:dyDescent="0.3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V390" s="1"/>
      <c r="W390" s="1"/>
      <c r="X390" s="1"/>
      <c r="Y390" s="1"/>
      <c r="Z390" s="1"/>
    </row>
    <row r="391" spans="1:26" ht="14.4" x14ac:dyDescent="0.3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V391" s="1"/>
      <c r="W391" s="1"/>
      <c r="X391" s="1"/>
      <c r="Y391" s="1"/>
      <c r="Z391" s="1"/>
    </row>
    <row r="392" spans="1:26" ht="14.4" x14ac:dyDescent="0.3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V392" s="1"/>
      <c r="W392" s="1"/>
      <c r="X392" s="1"/>
      <c r="Y392" s="1"/>
      <c r="Z392" s="1"/>
    </row>
    <row r="393" spans="1:26" ht="14.4" x14ac:dyDescent="0.3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V393" s="1"/>
      <c r="W393" s="1"/>
      <c r="X393" s="1"/>
      <c r="Y393" s="1"/>
      <c r="Z393" s="1"/>
    </row>
    <row r="394" spans="1:26" ht="14.4" x14ac:dyDescent="0.3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V394" s="1"/>
      <c r="W394" s="1"/>
      <c r="X394" s="1"/>
      <c r="Y394" s="1"/>
      <c r="Z394" s="1"/>
    </row>
    <row r="395" spans="1:26" ht="14.4" x14ac:dyDescent="0.3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V395" s="1"/>
      <c r="W395" s="1"/>
      <c r="X395" s="1"/>
      <c r="Y395" s="1"/>
      <c r="Z395" s="1"/>
    </row>
    <row r="396" spans="1:26" ht="14.4" x14ac:dyDescent="0.3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V396" s="1"/>
      <c r="W396" s="1"/>
      <c r="X396" s="1"/>
      <c r="Y396" s="1"/>
      <c r="Z396" s="1"/>
    </row>
    <row r="397" spans="1:26" ht="14.4" x14ac:dyDescent="0.3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V397" s="1"/>
      <c r="W397" s="1"/>
      <c r="X397" s="1"/>
      <c r="Y397" s="1"/>
      <c r="Z397" s="1"/>
    </row>
    <row r="398" spans="1:26" ht="14.4" x14ac:dyDescent="0.3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V398" s="1"/>
      <c r="W398" s="1"/>
      <c r="X398" s="1"/>
      <c r="Y398" s="1"/>
      <c r="Z398" s="1"/>
    </row>
    <row r="399" spans="1:26" ht="14.4" x14ac:dyDescent="0.3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V399" s="1"/>
      <c r="W399" s="1"/>
      <c r="X399" s="1"/>
      <c r="Y399" s="1"/>
      <c r="Z399" s="1"/>
    </row>
    <row r="400" spans="1:26" ht="14.4" x14ac:dyDescent="0.3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V400" s="1"/>
      <c r="W400" s="1"/>
      <c r="X400" s="1"/>
      <c r="Y400" s="1"/>
      <c r="Z400" s="1"/>
    </row>
    <row r="401" spans="1:26" ht="14.4" x14ac:dyDescent="0.3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V401" s="1"/>
      <c r="W401" s="1"/>
      <c r="X401" s="1"/>
      <c r="Y401" s="1"/>
      <c r="Z401" s="1"/>
    </row>
    <row r="402" spans="1:26" ht="14.4" x14ac:dyDescent="0.3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V402" s="1"/>
      <c r="W402" s="1"/>
      <c r="X402" s="1"/>
      <c r="Y402" s="1"/>
      <c r="Z402" s="1"/>
    </row>
    <row r="403" spans="1:26" ht="14.4" x14ac:dyDescent="0.3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V403" s="1"/>
      <c r="W403" s="1"/>
      <c r="X403" s="1"/>
      <c r="Y403" s="1"/>
      <c r="Z403" s="1"/>
    </row>
    <row r="404" spans="1:26" ht="14.4" x14ac:dyDescent="0.3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V404" s="1"/>
      <c r="W404" s="1"/>
      <c r="X404" s="1"/>
      <c r="Y404" s="1"/>
      <c r="Z404" s="1"/>
    </row>
    <row r="405" spans="1:26" ht="14.4" x14ac:dyDescent="0.3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V405" s="1"/>
      <c r="W405" s="1"/>
      <c r="X405" s="1"/>
      <c r="Y405" s="1"/>
      <c r="Z405" s="1"/>
    </row>
    <row r="406" spans="1:26" ht="14.4" x14ac:dyDescent="0.3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V406" s="1"/>
      <c r="W406" s="1"/>
      <c r="X406" s="1"/>
      <c r="Y406" s="1"/>
      <c r="Z406" s="1"/>
    </row>
    <row r="407" spans="1:26" ht="14.4" x14ac:dyDescent="0.3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V407" s="1"/>
      <c r="W407" s="1"/>
      <c r="X407" s="1"/>
      <c r="Y407" s="1"/>
      <c r="Z407" s="1"/>
    </row>
    <row r="408" spans="1:26" ht="14.4" x14ac:dyDescent="0.3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V408" s="1"/>
      <c r="W408" s="1"/>
      <c r="X408" s="1"/>
      <c r="Y408" s="1"/>
      <c r="Z408" s="1"/>
    </row>
    <row r="409" spans="1:26" ht="14.4" x14ac:dyDescent="0.3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V409" s="1"/>
      <c r="W409" s="1"/>
      <c r="X409" s="1"/>
      <c r="Y409" s="1"/>
      <c r="Z409" s="1"/>
    </row>
    <row r="410" spans="1:26" ht="14.4" x14ac:dyDescent="0.3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V410" s="1"/>
      <c r="W410" s="1"/>
      <c r="X410" s="1"/>
      <c r="Y410" s="1"/>
      <c r="Z410" s="1"/>
    </row>
    <row r="411" spans="1:26" ht="14.4" x14ac:dyDescent="0.3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V411" s="1"/>
      <c r="W411" s="1"/>
      <c r="X411" s="1"/>
      <c r="Y411" s="1"/>
      <c r="Z411" s="1"/>
    </row>
    <row r="412" spans="1:26" ht="14.4" x14ac:dyDescent="0.3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V412" s="1"/>
      <c r="W412" s="1"/>
      <c r="X412" s="1"/>
      <c r="Y412" s="1"/>
      <c r="Z412" s="1"/>
    </row>
    <row r="413" spans="1:26" ht="14.4" x14ac:dyDescent="0.3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V413" s="1"/>
      <c r="W413" s="1"/>
      <c r="X413" s="1"/>
      <c r="Y413" s="1"/>
      <c r="Z413" s="1"/>
    </row>
    <row r="414" spans="1:26" ht="14.4" x14ac:dyDescent="0.3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V414" s="1"/>
      <c r="W414" s="1"/>
      <c r="X414" s="1"/>
      <c r="Y414" s="1"/>
      <c r="Z414" s="1"/>
    </row>
    <row r="415" spans="1:26" ht="14.4" x14ac:dyDescent="0.3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V415" s="1"/>
      <c r="W415" s="1"/>
      <c r="X415" s="1"/>
      <c r="Y415" s="1"/>
      <c r="Z415" s="1"/>
    </row>
    <row r="416" spans="1:26" ht="14.4" x14ac:dyDescent="0.3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V416" s="1"/>
      <c r="W416" s="1"/>
      <c r="X416" s="1"/>
      <c r="Y416" s="1"/>
      <c r="Z416" s="1"/>
    </row>
    <row r="417" spans="1:26" ht="14.4" x14ac:dyDescent="0.3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V417" s="1"/>
      <c r="W417" s="1"/>
      <c r="X417" s="1"/>
      <c r="Y417" s="1"/>
      <c r="Z417" s="1"/>
    </row>
    <row r="418" spans="1:26" ht="14.4" x14ac:dyDescent="0.3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V418" s="1"/>
      <c r="W418" s="1"/>
      <c r="X418" s="1"/>
      <c r="Y418" s="1"/>
      <c r="Z418" s="1"/>
    </row>
    <row r="419" spans="1:26" ht="14.4" x14ac:dyDescent="0.3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V419" s="1"/>
      <c r="W419" s="1"/>
      <c r="X419" s="1"/>
      <c r="Y419" s="1"/>
      <c r="Z419" s="1"/>
    </row>
    <row r="420" spans="1:26" ht="14.4" x14ac:dyDescent="0.3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V420" s="1"/>
      <c r="W420" s="1"/>
      <c r="X420" s="1"/>
      <c r="Y420" s="1"/>
      <c r="Z420" s="1"/>
    </row>
    <row r="421" spans="1:26" ht="14.4" x14ac:dyDescent="0.3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V421" s="1"/>
      <c r="W421" s="1"/>
      <c r="X421" s="1"/>
      <c r="Y421" s="1"/>
      <c r="Z421" s="1"/>
    </row>
    <row r="422" spans="1:26" ht="14.4" x14ac:dyDescent="0.3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V422" s="1"/>
      <c r="W422" s="1"/>
      <c r="X422" s="1"/>
      <c r="Y422" s="1"/>
      <c r="Z422" s="1"/>
    </row>
    <row r="423" spans="1:26" ht="14.4" x14ac:dyDescent="0.3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V423" s="1"/>
      <c r="W423" s="1"/>
      <c r="X423" s="1"/>
      <c r="Y423" s="1"/>
      <c r="Z423" s="1"/>
    </row>
    <row r="424" spans="1:26" ht="14.4" x14ac:dyDescent="0.3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V424" s="1"/>
      <c r="W424" s="1"/>
      <c r="X424" s="1"/>
      <c r="Y424" s="1"/>
      <c r="Z424" s="1"/>
    </row>
    <row r="425" spans="1:26" ht="14.4" x14ac:dyDescent="0.3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V425" s="1"/>
      <c r="W425" s="1"/>
      <c r="X425" s="1"/>
      <c r="Y425" s="1"/>
      <c r="Z425" s="1"/>
    </row>
    <row r="426" spans="1:26" ht="14.4" x14ac:dyDescent="0.3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V426" s="1"/>
      <c r="W426" s="1"/>
      <c r="X426" s="1"/>
      <c r="Y426" s="1"/>
      <c r="Z426" s="1"/>
    </row>
    <row r="427" spans="1:26" ht="14.4" x14ac:dyDescent="0.3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V427" s="1"/>
      <c r="W427" s="1"/>
      <c r="X427" s="1"/>
      <c r="Y427" s="1"/>
      <c r="Z427" s="1"/>
    </row>
    <row r="428" spans="1:26" ht="14.4" x14ac:dyDescent="0.3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V428" s="1"/>
      <c r="W428" s="1"/>
      <c r="X428" s="1"/>
      <c r="Y428" s="1"/>
      <c r="Z428" s="1"/>
    </row>
    <row r="429" spans="1:26" ht="14.4" x14ac:dyDescent="0.3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V429" s="1"/>
      <c r="W429" s="1"/>
      <c r="X429" s="1"/>
      <c r="Y429" s="1"/>
      <c r="Z429" s="1"/>
    </row>
    <row r="430" spans="1:26" ht="14.4" x14ac:dyDescent="0.3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V430" s="1"/>
      <c r="W430" s="1"/>
      <c r="X430" s="1"/>
      <c r="Y430" s="1"/>
      <c r="Z430" s="1"/>
    </row>
    <row r="431" spans="1:26" ht="14.4" x14ac:dyDescent="0.3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V431" s="1"/>
      <c r="W431" s="1"/>
      <c r="X431" s="1"/>
      <c r="Y431" s="1"/>
      <c r="Z431" s="1"/>
    </row>
    <row r="432" spans="1:26" ht="14.4" x14ac:dyDescent="0.3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V432" s="1"/>
      <c r="W432" s="1"/>
      <c r="X432" s="1"/>
      <c r="Y432" s="1"/>
      <c r="Z432" s="1"/>
    </row>
    <row r="433" spans="1:26" ht="14.4" x14ac:dyDescent="0.3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V433" s="1"/>
      <c r="W433" s="1"/>
      <c r="X433" s="1"/>
      <c r="Y433" s="1"/>
      <c r="Z433" s="1"/>
    </row>
    <row r="434" spans="1:26" ht="14.4" x14ac:dyDescent="0.3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V434" s="1"/>
      <c r="W434" s="1"/>
      <c r="X434" s="1"/>
      <c r="Y434" s="1"/>
      <c r="Z434" s="1"/>
    </row>
    <row r="435" spans="1:26" ht="14.4" x14ac:dyDescent="0.3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V435" s="1"/>
      <c r="W435" s="1"/>
      <c r="X435" s="1"/>
      <c r="Y435" s="1"/>
      <c r="Z435" s="1"/>
    </row>
    <row r="436" spans="1:26" ht="14.4" x14ac:dyDescent="0.3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V436" s="1"/>
      <c r="W436" s="1"/>
      <c r="X436" s="1"/>
      <c r="Y436" s="1"/>
      <c r="Z436" s="1"/>
    </row>
    <row r="437" spans="1:26" ht="14.4" x14ac:dyDescent="0.3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V437" s="1"/>
      <c r="W437" s="1"/>
      <c r="X437" s="1"/>
      <c r="Y437" s="1"/>
      <c r="Z437" s="1"/>
    </row>
    <row r="438" spans="1:26" ht="14.4" x14ac:dyDescent="0.3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V438" s="1"/>
      <c r="W438" s="1"/>
      <c r="X438" s="1"/>
      <c r="Y438" s="1"/>
      <c r="Z438" s="1"/>
    </row>
    <row r="439" spans="1:26" ht="14.4" x14ac:dyDescent="0.3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V439" s="1"/>
      <c r="W439" s="1"/>
      <c r="X439" s="1"/>
      <c r="Y439" s="1"/>
      <c r="Z439" s="1"/>
    </row>
    <row r="440" spans="1:26" ht="14.4" x14ac:dyDescent="0.3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V440" s="1"/>
      <c r="W440" s="1"/>
      <c r="X440" s="1"/>
      <c r="Y440" s="1"/>
      <c r="Z440" s="1"/>
    </row>
    <row r="441" spans="1:26" ht="14.4" x14ac:dyDescent="0.3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V441" s="1"/>
      <c r="W441" s="1"/>
      <c r="X441" s="1"/>
      <c r="Y441" s="1"/>
      <c r="Z441" s="1"/>
    </row>
    <row r="442" spans="1:26" ht="14.4" x14ac:dyDescent="0.3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V442" s="1"/>
      <c r="W442" s="1"/>
      <c r="X442" s="1"/>
      <c r="Y442" s="1"/>
      <c r="Z442" s="1"/>
    </row>
    <row r="443" spans="1:26" ht="14.4" x14ac:dyDescent="0.3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V443" s="1"/>
      <c r="W443" s="1"/>
      <c r="X443" s="1"/>
      <c r="Y443" s="1"/>
      <c r="Z443" s="1"/>
    </row>
    <row r="444" spans="1:26" ht="14.4" x14ac:dyDescent="0.3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V444" s="1"/>
      <c r="W444" s="1"/>
      <c r="X444" s="1"/>
      <c r="Y444" s="1"/>
      <c r="Z444" s="1"/>
    </row>
    <row r="445" spans="1:26" ht="14.4" x14ac:dyDescent="0.3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V445" s="1"/>
      <c r="W445" s="1"/>
      <c r="X445" s="1"/>
      <c r="Y445" s="1"/>
      <c r="Z445" s="1"/>
    </row>
    <row r="446" spans="1:26" ht="14.4" x14ac:dyDescent="0.3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V446" s="1"/>
      <c r="W446" s="1"/>
      <c r="X446" s="1"/>
      <c r="Y446" s="1"/>
      <c r="Z446" s="1"/>
    </row>
    <row r="447" spans="1:26" ht="14.4" x14ac:dyDescent="0.3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V447" s="1"/>
      <c r="W447" s="1"/>
      <c r="X447" s="1"/>
      <c r="Y447" s="1"/>
      <c r="Z447" s="1"/>
    </row>
    <row r="448" spans="1:26" ht="14.4" x14ac:dyDescent="0.3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V448" s="1"/>
      <c r="W448" s="1"/>
      <c r="X448" s="1"/>
      <c r="Y448" s="1"/>
      <c r="Z448" s="1"/>
    </row>
    <row r="449" spans="1:26" ht="14.4" x14ac:dyDescent="0.3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V449" s="1"/>
      <c r="W449" s="1"/>
      <c r="X449" s="1"/>
      <c r="Y449" s="1"/>
      <c r="Z449" s="1"/>
    </row>
    <row r="450" spans="1:26" ht="14.4" x14ac:dyDescent="0.3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V450" s="1"/>
      <c r="W450" s="1"/>
      <c r="X450" s="1"/>
      <c r="Y450" s="1"/>
      <c r="Z450" s="1"/>
    </row>
    <row r="451" spans="1:26" ht="14.4" x14ac:dyDescent="0.3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V451" s="1"/>
      <c r="W451" s="1"/>
      <c r="X451" s="1"/>
      <c r="Y451" s="1"/>
      <c r="Z451" s="1"/>
    </row>
    <row r="452" spans="1:26" ht="14.4" x14ac:dyDescent="0.3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V452" s="1"/>
      <c r="W452" s="1"/>
      <c r="X452" s="1"/>
      <c r="Y452" s="1"/>
      <c r="Z452" s="1"/>
    </row>
    <row r="453" spans="1:26" ht="14.4" x14ac:dyDescent="0.3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V453" s="1"/>
      <c r="W453" s="1"/>
      <c r="X453" s="1"/>
      <c r="Y453" s="1"/>
      <c r="Z453" s="1"/>
    </row>
    <row r="454" spans="1:26" ht="14.4" x14ac:dyDescent="0.3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V454" s="1"/>
      <c r="W454" s="1"/>
      <c r="X454" s="1"/>
      <c r="Y454" s="1"/>
      <c r="Z454" s="1"/>
    </row>
    <row r="455" spans="1:26" ht="14.4" x14ac:dyDescent="0.3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V455" s="1"/>
      <c r="W455" s="1"/>
      <c r="X455" s="1"/>
      <c r="Y455" s="1"/>
      <c r="Z455" s="1"/>
    </row>
    <row r="456" spans="1:26" ht="14.4" x14ac:dyDescent="0.3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V456" s="1"/>
      <c r="W456" s="1"/>
      <c r="X456" s="1"/>
      <c r="Y456" s="1"/>
      <c r="Z456" s="1"/>
    </row>
    <row r="457" spans="1:26" ht="14.4" x14ac:dyDescent="0.3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V457" s="1"/>
      <c r="W457" s="1"/>
      <c r="X457" s="1"/>
      <c r="Y457" s="1"/>
      <c r="Z457" s="1"/>
    </row>
    <row r="458" spans="1:26" ht="14.4" x14ac:dyDescent="0.3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V458" s="1"/>
      <c r="W458" s="1"/>
      <c r="X458" s="1"/>
      <c r="Y458" s="1"/>
      <c r="Z458" s="1"/>
    </row>
    <row r="459" spans="1:26" ht="14.4" x14ac:dyDescent="0.3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V459" s="1"/>
      <c r="W459" s="1"/>
      <c r="X459" s="1"/>
      <c r="Y459" s="1"/>
      <c r="Z459" s="1"/>
    </row>
    <row r="460" spans="1:26" ht="14.4" x14ac:dyDescent="0.3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V460" s="1"/>
      <c r="W460" s="1"/>
      <c r="X460" s="1"/>
      <c r="Y460" s="1"/>
      <c r="Z460" s="1"/>
    </row>
    <row r="461" spans="1:26" ht="14.4" x14ac:dyDescent="0.3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V461" s="1"/>
      <c r="W461" s="1"/>
      <c r="X461" s="1"/>
      <c r="Y461" s="1"/>
      <c r="Z461" s="1"/>
    </row>
    <row r="462" spans="1:26" ht="14.4" x14ac:dyDescent="0.3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V462" s="1"/>
      <c r="W462" s="1"/>
      <c r="X462" s="1"/>
      <c r="Y462" s="1"/>
      <c r="Z462" s="1"/>
    </row>
    <row r="463" spans="1:26" ht="14.4" x14ac:dyDescent="0.3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V463" s="1"/>
      <c r="W463" s="1"/>
      <c r="X463" s="1"/>
      <c r="Y463" s="1"/>
      <c r="Z463" s="1"/>
    </row>
    <row r="464" spans="1:26" ht="14.4" x14ac:dyDescent="0.3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V464" s="1"/>
      <c r="W464" s="1"/>
      <c r="X464" s="1"/>
      <c r="Y464" s="1"/>
      <c r="Z464" s="1"/>
    </row>
    <row r="465" spans="1:26" ht="14.4" x14ac:dyDescent="0.3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V465" s="1"/>
      <c r="W465" s="1"/>
      <c r="X465" s="1"/>
      <c r="Y465" s="1"/>
      <c r="Z465" s="1"/>
    </row>
    <row r="466" spans="1:26" ht="14.4" x14ac:dyDescent="0.3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V466" s="1"/>
      <c r="W466" s="1"/>
      <c r="X466" s="1"/>
      <c r="Y466" s="1"/>
      <c r="Z466" s="1"/>
    </row>
    <row r="467" spans="1:26" ht="14.4" x14ac:dyDescent="0.3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V467" s="1"/>
      <c r="W467" s="1"/>
      <c r="X467" s="1"/>
      <c r="Y467" s="1"/>
      <c r="Z467" s="1"/>
    </row>
    <row r="468" spans="1:26" ht="14.4" x14ac:dyDescent="0.3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V468" s="1"/>
      <c r="W468" s="1"/>
      <c r="X468" s="1"/>
      <c r="Y468" s="1"/>
      <c r="Z468" s="1"/>
    </row>
    <row r="469" spans="1:26" ht="14.4" x14ac:dyDescent="0.3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V469" s="1"/>
      <c r="W469" s="1"/>
      <c r="X469" s="1"/>
      <c r="Y469" s="1"/>
      <c r="Z469" s="1"/>
    </row>
    <row r="470" spans="1:26" ht="14.4" x14ac:dyDescent="0.3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V470" s="1"/>
      <c r="W470" s="1"/>
      <c r="X470" s="1"/>
      <c r="Y470" s="1"/>
      <c r="Z470" s="1"/>
    </row>
    <row r="471" spans="1:26" ht="14.4" x14ac:dyDescent="0.3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V471" s="1"/>
      <c r="W471" s="1"/>
      <c r="X471" s="1"/>
      <c r="Y471" s="1"/>
      <c r="Z471" s="1"/>
    </row>
    <row r="472" spans="1:26" ht="14.4" x14ac:dyDescent="0.3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V472" s="1"/>
      <c r="W472" s="1"/>
      <c r="X472" s="1"/>
      <c r="Y472" s="1"/>
      <c r="Z472" s="1"/>
    </row>
    <row r="473" spans="1:26" ht="14.4" x14ac:dyDescent="0.3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V473" s="1"/>
      <c r="W473" s="1"/>
      <c r="X473" s="1"/>
      <c r="Y473" s="1"/>
      <c r="Z473" s="1"/>
    </row>
    <row r="474" spans="1:26" ht="14.4" x14ac:dyDescent="0.3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V474" s="1"/>
      <c r="W474" s="1"/>
      <c r="X474" s="1"/>
      <c r="Y474" s="1"/>
      <c r="Z474" s="1"/>
    </row>
    <row r="475" spans="1:26" ht="14.4" x14ac:dyDescent="0.3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V475" s="1"/>
      <c r="W475" s="1"/>
      <c r="X475" s="1"/>
      <c r="Y475" s="1"/>
      <c r="Z475" s="1"/>
    </row>
    <row r="476" spans="1:26" ht="14.4" x14ac:dyDescent="0.3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V476" s="1"/>
      <c r="W476" s="1"/>
      <c r="X476" s="1"/>
      <c r="Y476" s="1"/>
      <c r="Z476" s="1"/>
    </row>
    <row r="477" spans="1:26" ht="14.4" x14ac:dyDescent="0.3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V477" s="1"/>
      <c r="W477" s="1"/>
      <c r="X477" s="1"/>
      <c r="Y477" s="1"/>
      <c r="Z477" s="1"/>
    </row>
    <row r="478" spans="1:26" ht="14.4" x14ac:dyDescent="0.3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V478" s="1"/>
      <c r="W478" s="1"/>
      <c r="X478" s="1"/>
      <c r="Y478" s="1"/>
      <c r="Z478" s="1"/>
    </row>
    <row r="479" spans="1:26" ht="14.4" x14ac:dyDescent="0.3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V479" s="1"/>
      <c r="W479" s="1"/>
      <c r="X479" s="1"/>
      <c r="Y479" s="1"/>
      <c r="Z479" s="1"/>
    </row>
    <row r="480" spans="1:26" ht="14.4" x14ac:dyDescent="0.3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V480" s="1"/>
      <c r="W480" s="1"/>
      <c r="X480" s="1"/>
      <c r="Y480" s="1"/>
      <c r="Z480" s="1"/>
    </row>
    <row r="481" spans="1:26" ht="14.4" x14ac:dyDescent="0.3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V481" s="1"/>
      <c r="W481" s="1"/>
      <c r="X481" s="1"/>
      <c r="Y481" s="1"/>
      <c r="Z481" s="1"/>
    </row>
    <row r="482" spans="1:26" ht="14.4" x14ac:dyDescent="0.3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V482" s="1"/>
      <c r="W482" s="1"/>
      <c r="X482" s="1"/>
      <c r="Y482" s="1"/>
      <c r="Z482" s="1"/>
    </row>
    <row r="483" spans="1:26" ht="14.4" x14ac:dyDescent="0.3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V483" s="1"/>
      <c r="W483" s="1"/>
      <c r="X483" s="1"/>
      <c r="Y483" s="1"/>
      <c r="Z483" s="1"/>
    </row>
    <row r="484" spans="1:26" ht="14.4" x14ac:dyDescent="0.3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V484" s="1"/>
      <c r="W484" s="1"/>
      <c r="X484" s="1"/>
      <c r="Y484" s="1"/>
      <c r="Z484" s="1"/>
    </row>
    <row r="485" spans="1:26" ht="14.4" x14ac:dyDescent="0.3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V485" s="1"/>
      <c r="W485" s="1"/>
      <c r="X485" s="1"/>
      <c r="Y485" s="1"/>
      <c r="Z485" s="1"/>
    </row>
    <row r="486" spans="1:26" ht="14.4" x14ac:dyDescent="0.3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V486" s="1"/>
      <c r="W486" s="1"/>
      <c r="X486" s="1"/>
      <c r="Y486" s="1"/>
      <c r="Z486" s="1"/>
    </row>
    <row r="487" spans="1:26" ht="14.4" x14ac:dyDescent="0.3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V487" s="1"/>
      <c r="W487" s="1"/>
      <c r="X487" s="1"/>
      <c r="Y487" s="1"/>
      <c r="Z487" s="1"/>
    </row>
    <row r="488" spans="1:26" ht="14.4" x14ac:dyDescent="0.3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V488" s="1"/>
      <c r="W488" s="1"/>
      <c r="X488" s="1"/>
      <c r="Y488" s="1"/>
      <c r="Z488" s="1"/>
    </row>
    <row r="489" spans="1:26" ht="14.4" x14ac:dyDescent="0.3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V489" s="1"/>
      <c r="W489" s="1"/>
      <c r="X489" s="1"/>
      <c r="Y489" s="1"/>
      <c r="Z489" s="1"/>
    </row>
    <row r="490" spans="1:26" ht="14.4" x14ac:dyDescent="0.3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V490" s="1"/>
      <c r="W490" s="1"/>
      <c r="X490" s="1"/>
      <c r="Y490" s="1"/>
      <c r="Z490" s="1"/>
    </row>
    <row r="491" spans="1:26" ht="14.4" x14ac:dyDescent="0.3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V491" s="1"/>
      <c r="W491" s="1"/>
      <c r="X491" s="1"/>
      <c r="Y491" s="1"/>
      <c r="Z491" s="1"/>
    </row>
    <row r="492" spans="1:26" ht="14.4" x14ac:dyDescent="0.3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V492" s="1"/>
      <c r="W492" s="1"/>
      <c r="X492" s="1"/>
      <c r="Y492" s="1"/>
      <c r="Z492" s="1"/>
    </row>
    <row r="493" spans="1:26" ht="14.4" x14ac:dyDescent="0.3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V493" s="1"/>
      <c r="W493" s="1"/>
      <c r="X493" s="1"/>
      <c r="Y493" s="1"/>
      <c r="Z493" s="1"/>
    </row>
    <row r="494" spans="1:26" ht="14.4" x14ac:dyDescent="0.3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V494" s="1"/>
      <c r="W494" s="1"/>
      <c r="X494" s="1"/>
      <c r="Y494" s="1"/>
      <c r="Z494" s="1"/>
    </row>
    <row r="495" spans="1:26" ht="14.4" x14ac:dyDescent="0.3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V495" s="1"/>
      <c r="W495" s="1"/>
      <c r="X495" s="1"/>
      <c r="Y495" s="1"/>
      <c r="Z495" s="1"/>
    </row>
    <row r="496" spans="1:26" ht="14.4" x14ac:dyDescent="0.3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V496" s="1"/>
      <c r="W496" s="1"/>
      <c r="X496" s="1"/>
      <c r="Y496" s="1"/>
      <c r="Z496" s="1"/>
    </row>
    <row r="497" spans="1:26" ht="14.4" x14ac:dyDescent="0.3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V497" s="1"/>
      <c r="W497" s="1"/>
      <c r="X497" s="1"/>
      <c r="Y497" s="1"/>
      <c r="Z497" s="1"/>
    </row>
    <row r="498" spans="1:26" ht="14.4" x14ac:dyDescent="0.3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V498" s="1"/>
      <c r="W498" s="1"/>
      <c r="X498" s="1"/>
      <c r="Y498" s="1"/>
      <c r="Z498" s="1"/>
    </row>
    <row r="499" spans="1:26" ht="14.4" x14ac:dyDescent="0.3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V499" s="1"/>
      <c r="W499" s="1"/>
      <c r="X499" s="1"/>
      <c r="Y499" s="1"/>
      <c r="Z499" s="1"/>
    </row>
    <row r="500" spans="1:26" ht="14.4" x14ac:dyDescent="0.3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V500" s="1"/>
      <c r="W500" s="1"/>
      <c r="X500" s="1"/>
      <c r="Y500" s="1"/>
      <c r="Z500" s="1"/>
    </row>
    <row r="501" spans="1:26" ht="14.4" x14ac:dyDescent="0.3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V501" s="1"/>
      <c r="W501" s="1"/>
      <c r="X501" s="1"/>
      <c r="Y501" s="1"/>
      <c r="Z501" s="1"/>
    </row>
    <row r="502" spans="1:26" ht="14.4" x14ac:dyDescent="0.3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V502" s="1"/>
      <c r="W502" s="1"/>
      <c r="X502" s="1"/>
      <c r="Y502" s="1"/>
      <c r="Z502" s="1"/>
    </row>
    <row r="503" spans="1:26" ht="14.4" x14ac:dyDescent="0.3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V503" s="1"/>
      <c r="W503" s="1"/>
      <c r="X503" s="1"/>
      <c r="Y503" s="1"/>
      <c r="Z503" s="1"/>
    </row>
    <row r="504" spans="1:26" ht="14.4" x14ac:dyDescent="0.3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V504" s="1"/>
      <c r="W504" s="1"/>
      <c r="X504" s="1"/>
      <c r="Y504" s="1"/>
      <c r="Z504" s="1"/>
    </row>
    <row r="505" spans="1:26" ht="14.4" x14ac:dyDescent="0.3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V505" s="1"/>
      <c r="W505" s="1"/>
      <c r="X505" s="1"/>
      <c r="Y505" s="1"/>
      <c r="Z505" s="1"/>
    </row>
    <row r="506" spans="1:26" ht="14.4" x14ac:dyDescent="0.3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V506" s="1"/>
      <c r="W506" s="1"/>
      <c r="X506" s="1"/>
      <c r="Y506" s="1"/>
      <c r="Z506" s="1"/>
    </row>
    <row r="507" spans="1:26" ht="14.4" x14ac:dyDescent="0.3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V507" s="1"/>
      <c r="W507" s="1"/>
      <c r="X507" s="1"/>
      <c r="Y507" s="1"/>
      <c r="Z507" s="1"/>
    </row>
    <row r="508" spans="1:26" ht="14.4" x14ac:dyDescent="0.3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V508" s="1"/>
      <c r="W508" s="1"/>
      <c r="X508" s="1"/>
      <c r="Y508" s="1"/>
      <c r="Z508" s="1"/>
    </row>
    <row r="509" spans="1:26" ht="14.4" x14ac:dyDescent="0.3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V509" s="1"/>
      <c r="W509" s="1"/>
      <c r="X509" s="1"/>
      <c r="Y509" s="1"/>
      <c r="Z509" s="1"/>
    </row>
    <row r="510" spans="1:26" ht="14.4" x14ac:dyDescent="0.3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V510" s="1"/>
      <c r="W510" s="1"/>
      <c r="X510" s="1"/>
      <c r="Y510" s="1"/>
      <c r="Z510" s="1"/>
    </row>
    <row r="511" spans="1:26" ht="14.4" x14ac:dyDescent="0.3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V511" s="1"/>
      <c r="W511" s="1"/>
      <c r="X511" s="1"/>
      <c r="Y511" s="1"/>
      <c r="Z511" s="1"/>
    </row>
    <row r="512" spans="1:26" ht="14.4" x14ac:dyDescent="0.3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V512" s="1"/>
      <c r="W512" s="1"/>
      <c r="X512" s="1"/>
      <c r="Y512" s="1"/>
      <c r="Z512" s="1"/>
    </row>
    <row r="513" spans="1:26" ht="14.4" x14ac:dyDescent="0.3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V513" s="1"/>
      <c r="W513" s="1"/>
      <c r="X513" s="1"/>
      <c r="Y513" s="1"/>
      <c r="Z513" s="1"/>
    </row>
    <row r="514" spans="1:26" ht="14.4" x14ac:dyDescent="0.3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V514" s="1"/>
      <c r="W514" s="1"/>
      <c r="X514" s="1"/>
      <c r="Y514" s="1"/>
      <c r="Z514" s="1"/>
    </row>
    <row r="515" spans="1:26" ht="14.4" x14ac:dyDescent="0.3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V515" s="1"/>
      <c r="W515" s="1"/>
      <c r="X515" s="1"/>
      <c r="Y515" s="1"/>
      <c r="Z515" s="1"/>
    </row>
    <row r="516" spans="1:26" ht="14.4" x14ac:dyDescent="0.3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V516" s="1"/>
      <c r="W516" s="1"/>
      <c r="X516" s="1"/>
      <c r="Y516" s="1"/>
      <c r="Z516" s="1"/>
    </row>
    <row r="517" spans="1:26" ht="14.4" x14ac:dyDescent="0.3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V517" s="1"/>
      <c r="W517" s="1"/>
      <c r="X517" s="1"/>
      <c r="Y517" s="1"/>
      <c r="Z517" s="1"/>
    </row>
    <row r="518" spans="1:26" ht="14.4" x14ac:dyDescent="0.3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V518" s="1"/>
      <c r="W518" s="1"/>
      <c r="X518" s="1"/>
      <c r="Y518" s="1"/>
      <c r="Z518" s="1"/>
    </row>
    <row r="519" spans="1:26" ht="14.4" x14ac:dyDescent="0.3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V519" s="1"/>
      <c r="W519" s="1"/>
      <c r="X519" s="1"/>
      <c r="Y519" s="1"/>
      <c r="Z519" s="1"/>
    </row>
    <row r="520" spans="1:26" ht="14.4" x14ac:dyDescent="0.3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V520" s="1"/>
      <c r="W520" s="1"/>
      <c r="X520" s="1"/>
      <c r="Y520" s="1"/>
      <c r="Z520" s="1"/>
    </row>
    <row r="521" spans="1:26" ht="14.4" x14ac:dyDescent="0.3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V521" s="1"/>
      <c r="W521" s="1"/>
      <c r="X521" s="1"/>
      <c r="Y521" s="1"/>
      <c r="Z521" s="1"/>
    </row>
    <row r="522" spans="1:26" ht="14.4" x14ac:dyDescent="0.3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V522" s="1"/>
      <c r="W522" s="1"/>
      <c r="X522" s="1"/>
      <c r="Y522" s="1"/>
      <c r="Z522" s="1"/>
    </row>
    <row r="523" spans="1:26" ht="14.4" x14ac:dyDescent="0.3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V523" s="1"/>
      <c r="W523" s="1"/>
      <c r="X523" s="1"/>
      <c r="Y523" s="1"/>
      <c r="Z523" s="1"/>
    </row>
    <row r="524" spans="1:26" ht="14.4" x14ac:dyDescent="0.3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V524" s="1"/>
      <c r="W524" s="1"/>
      <c r="X524" s="1"/>
      <c r="Y524" s="1"/>
      <c r="Z524" s="1"/>
    </row>
    <row r="525" spans="1:26" ht="14.4" x14ac:dyDescent="0.3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V525" s="1"/>
      <c r="W525" s="1"/>
      <c r="X525" s="1"/>
      <c r="Y525" s="1"/>
      <c r="Z525" s="1"/>
    </row>
    <row r="526" spans="1:26" ht="14.4" x14ac:dyDescent="0.3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V526" s="1"/>
      <c r="W526" s="1"/>
      <c r="X526" s="1"/>
      <c r="Y526" s="1"/>
      <c r="Z526" s="1"/>
    </row>
    <row r="527" spans="1:26" ht="14.4" x14ac:dyDescent="0.3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V527" s="1"/>
      <c r="W527" s="1"/>
      <c r="X527" s="1"/>
      <c r="Y527" s="1"/>
      <c r="Z527" s="1"/>
    </row>
    <row r="528" spans="1:26" ht="14.4" x14ac:dyDescent="0.3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V528" s="1"/>
      <c r="W528" s="1"/>
      <c r="X528" s="1"/>
      <c r="Y528" s="1"/>
      <c r="Z528" s="1"/>
    </row>
    <row r="529" spans="1:26" ht="14.4" x14ac:dyDescent="0.3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V529" s="1"/>
      <c r="W529" s="1"/>
      <c r="X529" s="1"/>
      <c r="Y529" s="1"/>
      <c r="Z529" s="1"/>
    </row>
    <row r="530" spans="1:26" ht="14.4" x14ac:dyDescent="0.3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V530" s="1"/>
      <c r="W530" s="1"/>
      <c r="X530" s="1"/>
      <c r="Y530" s="1"/>
      <c r="Z530" s="1"/>
    </row>
    <row r="531" spans="1:26" ht="14.4" x14ac:dyDescent="0.3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V531" s="1"/>
      <c r="W531" s="1"/>
      <c r="X531" s="1"/>
      <c r="Y531" s="1"/>
      <c r="Z531" s="1"/>
    </row>
    <row r="532" spans="1:26" ht="14.4" x14ac:dyDescent="0.3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V532" s="1"/>
      <c r="W532" s="1"/>
      <c r="X532" s="1"/>
      <c r="Y532" s="1"/>
      <c r="Z532" s="1"/>
    </row>
    <row r="533" spans="1:26" ht="14.4" x14ac:dyDescent="0.3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V533" s="1"/>
      <c r="W533" s="1"/>
      <c r="X533" s="1"/>
      <c r="Y533" s="1"/>
      <c r="Z533" s="1"/>
    </row>
    <row r="534" spans="1:26" ht="14.4" x14ac:dyDescent="0.3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V534" s="1"/>
      <c r="W534" s="1"/>
      <c r="X534" s="1"/>
      <c r="Y534" s="1"/>
      <c r="Z534" s="1"/>
    </row>
    <row r="535" spans="1:26" ht="14.4" x14ac:dyDescent="0.3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V535" s="1"/>
      <c r="W535" s="1"/>
      <c r="X535" s="1"/>
      <c r="Y535" s="1"/>
      <c r="Z535" s="1"/>
    </row>
    <row r="536" spans="1:26" ht="14.4" x14ac:dyDescent="0.3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V536" s="1"/>
      <c r="W536" s="1"/>
      <c r="X536" s="1"/>
      <c r="Y536" s="1"/>
      <c r="Z536" s="1"/>
    </row>
    <row r="537" spans="1:26" ht="14.4" x14ac:dyDescent="0.3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V537" s="1"/>
      <c r="W537" s="1"/>
      <c r="X537" s="1"/>
      <c r="Y537" s="1"/>
      <c r="Z537" s="1"/>
    </row>
    <row r="538" spans="1:26" ht="14.4" x14ac:dyDescent="0.3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V538" s="1"/>
      <c r="W538" s="1"/>
      <c r="X538" s="1"/>
      <c r="Y538" s="1"/>
      <c r="Z538" s="1"/>
    </row>
    <row r="539" spans="1:26" ht="14.4" x14ac:dyDescent="0.3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V539" s="1"/>
      <c r="W539" s="1"/>
      <c r="X539" s="1"/>
      <c r="Y539" s="1"/>
      <c r="Z539" s="1"/>
    </row>
    <row r="540" spans="1:26" ht="14.4" x14ac:dyDescent="0.3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V540" s="1"/>
      <c r="W540" s="1"/>
      <c r="X540" s="1"/>
      <c r="Y540" s="1"/>
      <c r="Z540" s="1"/>
    </row>
    <row r="541" spans="1:26" ht="14.4" x14ac:dyDescent="0.3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V541" s="1"/>
      <c r="W541" s="1"/>
      <c r="X541" s="1"/>
      <c r="Y541" s="1"/>
      <c r="Z541" s="1"/>
    </row>
    <row r="542" spans="1:26" ht="14.4" x14ac:dyDescent="0.3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V542" s="1"/>
      <c r="W542" s="1"/>
      <c r="X542" s="1"/>
      <c r="Y542" s="1"/>
      <c r="Z542" s="1"/>
    </row>
    <row r="543" spans="1:26" ht="14.4" x14ac:dyDescent="0.3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V543" s="1"/>
      <c r="W543" s="1"/>
      <c r="X543" s="1"/>
      <c r="Y543" s="1"/>
      <c r="Z543" s="1"/>
    </row>
    <row r="544" spans="1:26" ht="14.4" x14ac:dyDescent="0.3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V544" s="1"/>
      <c r="W544" s="1"/>
      <c r="X544" s="1"/>
      <c r="Y544" s="1"/>
      <c r="Z544" s="1"/>
    </row>
    <row r="545" spans="1:26" ht="14.4" x14ac:dyDescent="0.3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V545" s="1"/>
      <c r="W545" s="1"/>
      <c r="X545" s="1"/>
      <c r="Y545" s="1"/>
      <c r="Z545" s="1"/>
    </row>
    <row r="546" spans="1:26" ht="14.4" x14ac:dyDescent="0.3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V546" s="1"/>
      <c r="W546" s="1"/>
      <c r="X546" s="1"/>
      <c r="Y546" s="1"/>
      <c r="Z546" s="1"/>
    </row>
    <row r="547" spans="1:26" ht="14.4" x14ac:dyDescent="0.3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V547" s="1"/>
      <c r="W547" s="1"/>
      <c r="X547" s="1"/>
      <c r="Y547" s="1"/>
      <c r="Z547" s="1"/>
    </row>
    <row r="548" spans="1:26" ht="14.4" x14ac:dyDescent="0.3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V548" s="1"/>
      <c r="W548" s="1"/>
      <c r="X548" s="1"/>
      <c r="Y548" s="1"/>
      <c r="Z548" s="1"/>
    </row>
    <row r="549" spans="1:26" ht="14.4" x14ac:dyDescent="0.3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V549" s="1"/>
      <c r="W549" s="1"/>
      <c r="X549" s="1"/>
      <c r="Y549" s="1"/>
      <c r="Z549" s="1"/>
    </row>
    <row r="550" spans="1:26" ht="14.4" x14ac:dyDescent="0.3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V550" s="1"/>
      <c r="W550" s="1"/>
      <c r="X550" s="1"/>
      <c r="Y550" s="1"/>
      <c r="Z550" s="1"/>
    </row>
    <row r="551" spans="1:26" ht="14.4" x14ac:dyDescent="0.3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V551" s="1"/>
      <c r="W551" s="1"/>
      <c r="X551" s="1"/>
      <c r="Y551" s="1"/>
      <c r="Z551" s="1"/>
    </row>
    <row r="552" spans="1:26" ht="14.4" x14ac:dyDescent="0.3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V552" s="1"/>
      <c r="W552" s="1"/>
      <c r="X552" s="1"/>
      <c r="Y552" s="1"/>
      <c r="Z552" s="1"/>
    </row>
    <row r="553" spans="1:26" ht="14.4" x14ac:dyDescent="0.3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V553" s="1"/>
      <c r="W553" s="1"/>
      <c r="X553" s="1"/>
      <c r="Y553" s="1"/>
      <c r="Z553" s="1"/>
    </row>
    <row r="554" spans="1:26" ht="14.4" x14ac:dyDescent="0.3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V554" s="1"/>
      <c r="W554" s="1"/>
      <c r="X554" s="1"/>
      <c r="Y554" s="1"/>
      <c r="Z554" s="1"/>
    </row>
    <row r="555" spans="1:26" ht="14.4" x14ac:dyDescent="0.3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V555" s="1"/>
      <c r="W555" s="1"/>
      <c r="X555" s="1"/>
      <c r="Y555" s="1"/>
      <c r="Z555" s="1"/>
    </row>
    <row r="556" spans="1:26" ht="14.4" x14ac:dyDescent="0.3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V556" s="1"/>
      <c r="W556" s="1"/>
      <c r="X556" s="1"/>
      <c r="Y556" s="1"/>
      <c r="Z556" s="1"/>
    </row>
    <row r="557" spans="1:26" ht="14.4" x14ac:dyDescent="0.3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V557" s="1"/>
      <c r="W557" s="1"/>
      <c r="X557" s="1"/>
      <c r="Y557" s="1"/>
      <c r="Z557" s="1"/>
    </row>
    <row r="558" spans="1:26" ht="14.4" x14ac:dyDescent="0.3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V558" s="1"/>
      <c r="W558" s="1"/>
      <c r="X558" s="1"/>
      <c r="Y558" s="1"/>
      <c r="Z558" s="1"/>
    </row>
    <row r="559" spans="1:26" ht="14.4" x14ac:dyDescent="0.3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V559" s="1"/>
      <c r="W559" s="1"/>
      <c r="X559" s="1"/>
      <c r="Y559" s="1"/>
      <c r="Z559" s="1"/>
    </row>
    <row r="560" spans="1:26" ht="14.4" x14ac:dyDescent="0.3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V560" s="1"/>
      <c r="W560" s="1"/>
      <c r="X560" s="1"/>
      <c r="Y560" s="1"/>
      <c r="Z560" s="1"/>
    </row>
    <row r="561" spans="1:26" ht="14.4" x14ac:dyDescent="0.3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V561" s="1"/>
      <c r="W561" s="1"/>
      <c r="X561" s="1"/>
      <c r="Y561" s="1"/>
      <c r="Z561" s="1"/>
    </row>
    <row r="562" spans="1:26" ht="14.4" x14ac:dyDescent="0.3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V562" s="1"/>
      <c r="W562" s="1"/>
      <c r="X562" s="1"/>
      <c r="Y562" s="1"/>
      <c r="Z562" s="1"/>
    </row>
    <row r="563" spans="1:26" ht="14.4" x14ac:dyDescent="0.3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V563" s="1"/>
      <c r="W563" s="1"/>
      <c r="X563" s="1"/>
      <c r="Y563" s="1"/>
      <c r="Z563" s="1"/>
    </row>
    <row r="564" spans="1:26" ht="14.4" x14ac:dyDescent="0.3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V564" s="1"/>
      <c r="W564" s="1"/>
      <c r="X564" s="1"/>
      <c r="Y564" s="1"/>
      <c r="Z564" s="1"/>
    </row>
    <row r="565" spans="1:26" ht="14.4" x14ac:dyDescent="0.3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V565" s="1"/>
      <c r="W565" s="1"/>
      <c r="X565" s="1"/>
      <c r="Y565" s="1"/>
      <c r="Z565" s="1"/>
    </row>
    <row r="566" spans="1:26" ht="14.4" x14ac:dyDescent="0.3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V566" s="1"/>
      <c r="W566" s="1"/>
      <c r="X566" s="1"/>
      <c r="Y566" s="1"/>
      <c r="Z566" s="1"/>
    </row>
    <row r="567" spans="1:26" ht="14.4" x14ac:dyDescent="0.3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V567" s="1"/>
      <c r="W567" s="1"/>
      <c r="X567" s="1"/>
      <c r="Y567" s="1"/>
      <c r="Z567" s="1"/>
    </row>
    <row r="568" spans="1:26" ht="14.4" x14ac:dyDescent="0.3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V568" s="1"/>
      <c r="W568" s="1"/>
      <c r="X568" s="1"/>
      <c r="Y568" s="1"/>
      <c r="Z568" s="1"/>
    </row>
    <row r="569" spans="1:26" ht="14.4" x14ac:dyDescent="0.3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V569" s="1"/>
      <c r="W569" s="1"/>
      <c r="X569" s="1"/>
      <c r="Y569" s="1"/>
      <c r="Z569" s="1"/>
    </row>
    <row r="570" spans="1:26" ht="14.4" x14ac:dyDescent="0.3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V570" s="1"/>
      <c r="W570" s="1"/>
      <c r="X570" s="1"/>
      <c r="Y570" s="1"/>
      <c r="Z570" s="1"/>
    </row>
    <row r="571" spans="1:26" ht="14.4" x14ac:dyDescent="0.3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V571" s="1"/>
      <c r="W571" s="1"/>
      <c r="X571" s="1"/>
      <c r="Y571" s="1"/>
      <c r="Z571" s="1"/>
    </row>
    <row r="572" spans="1:26" ht="14.4" x14ac:dyDescent="0.3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V572" s="1"/>
      <c r="W572" s="1"/>
      <c r="X572" s="1"/>
      <c r="Y572" s="1"/>
      <c r="Z572" s="1"/>
    </row>
    <row r="573" spans="1:26" ht="14.4" x14ac:dyDescent="0.3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V573" s="1"/>
      <c r="W573" s="1"/>
      <c r="X573" s="1"/>
      <c r="Y573" s="1"/>
      <c r="Z573" s="1"/>
    </row>
    <row r="574" spans="1:26" ht="14.4" x14ac:dyDescent="0.3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V574" s="1"/>
      <c r="W574" s="1"/>
      <c r="X574" s="1"/>
      <c r="Y574" s="1"/>
      <c r="Z574" s="1"/>
    </row>
    <row r="575" spans="1:26" ht="14.4" x14ac:dyDescent="0.3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V575" s="1"/>
      <c r="W575" s="1"/>
      <c r="X575" s="1"/>
      <c r="Y575" s="1"/>
      <c r="Z575" s="1"/>
    </row>
    <row r="576" spans="1:26" ht="14.4" x14ac:dyDescent="0.3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V576" s="1"/>
      <c r="W576" s="1"/>
      <c r="X576" s="1"/>
      <c r="Y576" s="1"/>
      <c r="Z576" s="1"/>
    </row>
    <row r="577" spans="1:26" ht="14.4" x14ac:dyDescent="0.3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V577" s="1"/>
      <c r="W577" s="1"/>
      <c r="X577" s="1"/>
      <c r="Y577" s="1"/>
      <c r="Z577" s="1"/>
    </row>
    <row r="578" spans="1:26" ht="14.4" x14ac:dyDescent="0.3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V578" s="1"/>
      <c r="W578" s="1"/>
      <c r="X578" s="1"/>
      <c r="Y578" s="1"/>
      <c r="Z578" s="1"/>
    </row>
    <row r="579" spans="1:26" ht="14.4" x14ac:dyDescent="0.3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V579" s="1"/>
      <c r="W579" s="1"/>
      <c r="X579" s="1"/>
      <c r="Y579" s="1"/>
      <c r="Z579" s="1"/>
    </row>
    <row r="580" spans="1:26" ht="14.4" x14ac:dyDescent="0.3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V580" s="1"/>
      <c r="W580" s="1"/>
      <c r="X580" s="1"/>
      <c r="Y580" s="1"/>
      <c r="Z580" s="1"/>
    </row>
    <row r="581" spans="1:26" ht="14.4" x14ac:dyDescent="0.3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V581" s="1"/>
      <c r="W581" s="1"/>
      <c r="X581" s="1"/>
      <c r="Y581" s="1"/>
      <c r="Z581" s="1"/>
    </row>
    <row r="582" spans="1:26" ht="14.4" x14ac:dyDescent="0.3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V582" s="1"/>
      <c r="W582" s="1"/>
      <c r="X582" s="1"/>
      <c r="Y582" s="1"/>
      <c r="Z582" s="1"/>
    </row>
    <row r="583" spans="1:26" ht="14.4" x14ac:dyDescent="0.3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V583" s="1"/>
      <c r="W583" s="1"/>
      <c r="X583" s="1"/>
      <c r="Y583" s="1"/>
      <c r="Z583" s="1"/>
    </row>
    <row r="584" spans="1:26" ht="14.4" x14ac:dyDescent="0.3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V584" s="1"/>
      <c r="W584" s="1"/>
      <c r="X584" s="1"/>
      <c r="Y584" s="1"/>
      <c r="Z584" s="1"/>
    </row>
    <row r="585" spans="1:26" ht="14.4" x14ac:dyDescent="0.3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V585" s="1"/>
      <c r="W585" s="1"/>
      <c r="X585" s="1"/>
      <c r="Y585" s="1"/>
      <c r="Z585" s="1"/>
    </row>
    <row r="586" spans="1:26" ht="14.4" x14ac:dyDescent="0.3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V586" s="1"/>
      <c r="W586" s="1"/>
      <c r="X586" s="1"/>
      <c r="Y586" s="1"/>
      <c r="Z586" s="1"/>
    </row>
    <row r="587" spans="1:26" ht="14.4" x14ac:dyDescent="0.3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V587" s="1"/>
      <c r="W587" s="1"/>
      <c r="X587" s="1"/>
      <c r="Y587" s="1"/>
      <c r="Z587" s="1"/>
    </row>
    <row r="588" spans="1:26" ht="14.4" x14ac:dyDescent="0.3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V588" s="1"/>
      <c r="W588" s="1"/>
      <c r="X588" s="1"/>
      <c r="Y588" s="1"/>
      <c r="Z588" s="1"/>
    </row>
    <row r="589" spans="1:26" ht="14.4" x14ac:dyDescent="0.3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V589" s="1"/>
      <c r="W589" s="1"/>
      <c r="X589" s="1"/>
      <c r="Y589" s="1"/>
      <c r="Z589" s="1"/>
    </row>
    <row r="590" spans="1:26" ht="14.4" x14ac:dyDescent="0.3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V590" s="1"/>
      <c r="W590" s="1"/>
      <c r="X590" s="1"/>
      <c r="Y590" s="1"/>
      <c r="Z590" s="1"/>
    </row>
    <row r="591" spans="1:26" ht="14.4" x14ac:dyDescent="0.3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V591" s="1"/>
      <c r="W591" s="1"/>
      <c r="X591" s="1"/>
      <c r="Y591" s="1"/>
      <c r="Z591" s="1"/>
    </row>
    <row r="592" spans="1:26" ht="14.4" x14ac:dyDescent="0.3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V592" s="1"/>
      <c r="W592" s="1"/>
      <c r="X592" s="1"/>
      <c r="Y592" s="1"/>
      <c r="Z592" s="1"/>
    </row>
    <row r="593" spans="1:26" ht="14.4" x14ac:dyDescent="0.3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V593" s="1"/>
      <c r="W593" s="1"/>
      <c r="X593" s="1"/>
      <c r="Y593" s="1"/>
      <c r="Z593" s="1"/>
    </row>
    <row r="594" spans="1:26" ht="14.4" x14ac:dyDescent="0.3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V594" s="1"/>
      <c r="W594" s="1"/>
      <c r="X594" s="1"/>
      <c r="Y594" s="1"/>
      <c r="Z594" s="1"/>
    </row>
    <row r="595" spans="1:26" ht="14.4" x14ac:dyDescent="0.3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V595" s="1"/>
      <c r="W595" s="1"/>
      <c r="X595" s="1"/>
      <c r="Y595" s="1"/>
      <c r="Z595" s="1"/>
    </row>
    <row r="596" spans="1:26" ht="14.4" x14ac:dyDescent="0.3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V596" s="1"/>
      <c r="W596" s="1"/>
      <c r="X596" s="1"/>
      <c r="Y596" s="1"/>
      <c r="Z596" s="1"/>
    </row>
    <row r="597" spans="1:26" ht="14.4" x14ac:dyDescent="0.3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V597" s="1"/>
      <c r="W597" s="1"/>
      <c r="X597" s="1"/>
      <c r="Y597" s="1"/>
      <c r="Z597" s="1"/>
    </row>
    <row r="598" spans="1:26" ht="14.4" x14ac:dyDescent="0.3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V598" s="1"/>
      <c r="W598" s="1"/>
      <c r="X598" s="1"/>
      <c r="Y598" s="1"/>
      <c r="Z598" s="1"/>
    </row>
    <row r="599" spans="1:26" ht="14.4" x14ac:dyDescent="0.3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V599" s="1"/>
      <c r="W599" s="1"/>
      <c r="X599" s="1"/>
      <c r="Y599" s="1"/>
      <c r="Z599" s="1"/>
    </row>
    <row r="600" spans="1:26" ht="14.4" x14ac:dyDescent="0.3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V600" s="1"/>
      <c r="W600" s="1"/>
      <c r="X600" s="1"/>
      <c r="Y600" s="1"/>
      <c r="Z600" s="1"/>
    </row>
    <row r="601" spans="1:26" ht="14.4" x14ac:dyDescent="0.3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V601" s="1"/>
      <c r="W601" s="1"/>
      <c r="X601" s="1"/>
      <c r="Y601" s="1"/>
      <c r="Z601" s="1"/>
    </row>
    <row r="602" spans="1:26" ht="14.4" x14ac:dyDescent="0.3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V602" s="1"/>
      <c r="W602" s="1"/>
      <c r="X602" s="1"/>
      <c r="Y602" s="1"/>
      <c r="Z602" s="1"/>
    </row>
    <row r="603" spans="1:26" ht="14.4" x14ac:dyDescent="0.3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V603" s="1"/>
      <c r="W603" s="1"/>
      <c r="X603" s="1"/>
      <c r="Y603" s="1"/>
      <c r="Z603" s="1"/>
    </row>
    <row r="604" spans="1:26" ht="14.4" x14ac:dyDescent="0.3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V604" s="1"/>
      <c r="W604" s="1"/>
      <c r="X604" s="1"/>
      <c r="Y604" s="1"/>
      <c r="Z604" s="1"/>
    </row>
    <row r="605" spans="1:26" ht="14.4" x14ac:dyDescent="0.3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V605" s="1"/>
      <c r="W605" s="1"/>
      <c r="X605" s="1"/>
      <c r="Y605" s="1"/>
      <c r="Z605" s="1"/>
    </row>
    <row r="606" spans="1:26" ht="14.4" x14ac:dyDescent="0.3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V606" s="1"/>
      <c r="W606" s="1"/>
      <c r="X606" s="1"/>
      <c r="Y606" s="1"/>
      <c r="Z606" s="1"/>
    </row>
    <row r="607" spans="1:26" ht="14.4" x14ac:dyDescent="0.3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V607" s="1"/>
      <c r="W607" s="1"/>
      <c r="X607" s="1"/>
      <c r="Y607" s="1"/>
      <c r="Z607" s="1"/>
    </row>
    <row r="608" spans="1:26" ht="14.4" x14ac:dyDescent="0.3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V608" s="1"/>
      <c r="W608" s="1"/>
      <c r="X608" s="1"/>
      <c r="Y608" s="1"/>
      <c r="Z608" s="1"/>
    </row>
    <row r="609" spans="1:26" ht="14.4" x14ac:dyDescent="0.3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V609" s="1"/>
      <c r="W609" s="1"/>
      <c r="X609" s="1"/>
      <c r="Y609" s="1"/>
      <c r="Z609" s="1"/>
    </row>
    <row r="610" spans="1:26" ht="14.4" x14ac:dyDescent="0.3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V610" s="1"/>
      <c r="W610" s="1"/>
      <c r="X610" s="1"/>
      <c r="Y610" s="1"/>
      <c r="Z610" s="1"/>
    </row>
    <row r="611" spans="1:26" ht="14.4" x14ac:dyDescent="0.3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V611" s="1"/>
      <c r="W611" s="1"/>
      <c r="X611" s="1"/>
      <c r="Y611" s="1"/>
      <c r="Z611" s="1"/>
    </row>
    <row r="612" spans="1:26" ht="14.4" x14ac:dyDescent="0.3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V612" s="1"/>
      <c r="W612" s="1"/>
      <c r="X612" s="1"/>
      <c r="Y612" s="1"/>
      <c r="Z612" s="1"/>
    </row>
    <row r="613" spans="1:26" ht="14.4" x14ac:dyDescent="0.3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V613" s="1"/>
      <c r="W613" s="1"/>
      <c r="X613" s="1"/>
      <c r="Y613" s="1"/>
      <c r="Z613" s="1"/>
    </row>
    <row r="614" spans="1:26" ht="14.4" x14ac:dyDescent="0.3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V614" s="1"/>
      <c r="W614" s="1"/>
      <c r="X614" s="1"/>
      <c r="Y614" s="1"/>
      <c r="Z614" s="1"/>
    </row>
    <row r="615" spans="1:26" ht="14.4" x14ac:dyDescent="0.3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V615" s="1"/>
      <c r="W615" s="1"/>
      <c r="X615" s="1"/>
      <c r="Y615" s="1"/>
      <c r="Z615" s="1"/>
    </row>
    <row r="616" spans="1:26" ht="14.4" x14ac:dyDescent="0.3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V616" s="1"/>
      <c r="W616" s="1"/>
      <c r="X616" s="1"/>
      <c r="Y616" s="1"/>
      <c r="Z616" s="1"/>
    </row>
    <row r="617" spans="1:26" ht="14.4" x14ac:dyDescent="0.3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V617" s="1"/>
      <c r="W617" s="1"/>
      <c r="X617" s="1"/>
      <c r="Y617" s="1"/>
      <c r="Z617" s="1"/>
    </row>
    <row r="618" spans="1:26" ht="14.4" x14ac:dyDescent="0.3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V618" s="1"/>
      <c r="W618" s="1"/>
      <c r="X618" s="1"/>
      <c r="Y618" s="1"/>
      <c r="Z618" s="1"/>
    </row>
    <row r="619" spans="1:26" ht="14.4" x14ac:dyDescent="0.3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V619" s="1"/>
      <c r="W619" s="1"/>
      <c r="X619" s="1"/>
      <c r="Y619" s="1"/>
      <c r="Z619" s="1"/>
    </row>
    <row r="620" spans="1:26" ht="14.4" x14ac:dyDescent="0.3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V620" s="1"/>
      <c r="W620" s="1"/>
      <c r="X620" s="1"/>
      <c r="Y620" s="1"/>
      <c r="Z620" s="1"/>
    </row>
    <row r="621" spans="1:26" ht="14.4" x14ac:dyDescent="0.3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V621" s="1"/>
      <c r="W621" s="1"/>
      <c r="X621" s="1"/>
      <c r="Y621" s="1"/>
      <c r="Z621" s="1"/>
    </row>
    <row r="622" spans="1:26" ht="14.4" x14ac:dyDescent="0.3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V622" s="1"/>
      <c r="W622" s="1"/>
      <c r="X622" s="1"/>
      <c r="Y622" s="1"/>
      <c r="Z622" s="1"/>
    </row>
    <row r="623" spans="1:26" ht="14.4" x14ac:dyDescent="0.3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V623" s="1"/>
      <c r="W623" s="1"/>
      <c r="X623" s="1"/>
      <c r="Y623" s="1"/>
      <c r="Z623" s="1"/>
    </row>
    <row r="624" spans="1:26" ht="14.4" x14ac:dyDescent="0.3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V624" s="1"/>
      <c r="W624" s="1"/>
      <c r="X624" s="1"/>
      <c r="Y624" s="1"/>
      <c r="Z624" s="1"/>
    </row>
    <row r="625" spans="1:26" ht="14.4" x14ac:dyDescent="0.3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V625" s="1"/>
      <c r="W625" s="1"/>
      <c r="X625" s="1"/>
      <c r="Y625" s="1"/>
      <c r="Z625" s="1"/>
    </row>
    <row r="626" spans="1:26" ht="14.4" x14ac:dyDescent="0.3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V626" s="1"/>
      <c r="W626" s="1"/>
      <c r="X626" s="1"/>
      <c r="Y626" s="1"/>
      <c r="Z626" s="1"/>
    </row>
    <row r="627" spans="1:26" ht="14.4" x14ac:dyDescent="0.3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V627" s="1"/>
      <c r="W627" s="1"/>
      <c r="X627" s="1"/>
      <c r="Y627" s="1"/>
      <c r="Z627" s="1"/>
    </row>
    <row r="628" spans="1:26" ht="14.4" x14ac:dyDescent="0.3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V628" s="1"/>
      <c r="W628" s="1"/>
      <c r="X628" s="1"/>
      <c r="Y628" s="1"/>
      <c r="Z628" s="1"/>
    </row>
    <row r="629" spans="1:26" ht="14.4" x14ac:dyDescent="0.3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V629" s="1"/>
      <c r="W629" s="1"/>
      <c r="X629" s="1"/>
      <c r="Y629" s="1"/>
      <c r="Z629" s="1"/>
    </row>
    <row r="630" spans="1:26" ht="14.4" x14ac:dyDescent="0.3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V630" s="1"/>
      <c r="W630" s="1"/>
      <c r="X630" s="1"/>
      <c r="Y630" s="1"/>
      <c r="Z630" s="1"/>
    </row>
    <row r="631" spans="1:26" ht="14.4" x14ac:dyDescent="0.3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V631" s="1"/>
      <c r="W631" s="1"/>
      <c r="X631" s="1"/>
      <c r="Y631" s="1"/>
      <c r="Z631" s="1"/>
    </row>
    <row r="632" spans="1:26" ht="14.4" x14ac:dyDescent="0.3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V632" s="1"/>
      <c r="W632" s="1"/>
      <c r="X632" s="1"/>
      <c r="Y632" s="1"/>
      <c r="Z632" s="1"/>
    </row>
    <row r="633" spans="1:26" ht="14.4" x14ac:dyDescent="0.3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V633" s="1"/>
      <c r="W633" s="1"/>
      <c r="X633" s="1"/>
      <c r="Y633" s="1"/>
      <c r="Z633" s="1"/>
    </row>
    <row r="634" spans="1:26" ht="14.4" x14ac:dyDescent="0.3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V634" s="1"/>
      <c r="W634" s="1"/>
      <c r="X634" s="1"/>
      <c r="Y634" s="1"/>
      <c r="Z634" s="1"/>
    </row>
    <row r="635" spans="1:26" ht="14.4" x14ac:dyDescent="0.3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V635" s="1"/>
      <c r="W635" s="1"/>
      <c r="X635" s="1"/>
      <c r="Y635" s="1"/>
      <c r="Z635" s="1"/>
    </row>
    <row r="636" spans="1:26" ht="14.4" x14ac:dyDescent="0.3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V636" s="1"/>
      <c r="W636" s="1"/>
      <c r="X636" s="1"/>
      <c r="Y636" s="1"/>
      <c r="Z636" s="1"/>
    </row>
    <row r="637" spans="1:26" ht="14.4" x14ac:dyDescent="0.3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V637" s="1"/>
      <c r="W637" s="1"/>
      <c r="X637" s="1"/>
      <c r="Y637" s="1"/>
      <c r="Z637" s="1"/>
    </row>
    <row r="638" spans="1:26" ht="14.4" x14ac:dyDescent="0.3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V638" s="1"/>
      <c r="W638" s="1"/>
      <c r="X638" s="1"/>
      <c r="Y638" s="1"/>
      <c r="Z638" s="1"/>
    </row>
    <row r="639" spans="1:26" ht="14.4" x14ac:dyDescent="0.3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V639" s="1"/>
      <c r="W639" s="1"/>
      <c r="X639" s="1"/>
      <c r="Y639" s="1"/>
      <c r="Z639" s="1"/>
    </row>
    <row r="640" spans="1:26" ht="14.4" x14ac:dyDescent="0.3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V640" s="1"/>
      <c r="W640" s="1"/>
      <c r="X640" s="1"/>
      <c r="Y640" s="1"/>
      <c r="Z640" s="1"/>
    </row>
    <row r="641" spans="1:26" ht="14.4" x14ac:dyDescent="0.3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V641" s="1"/>
      <c r="W641" s="1"/>
      <c r="X641" s="1"/>
      <c r="Y641" s="1"/>
      <c r="Z641" s="1"/>
    </row>
    <row r="642" spans="1:26" ht="14.4" x14ac:dyDescent="0.3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V642" s="1"/>
      <c r="W642" s="1"/>
      <c r="X642" s="1"/>
      <c r="Y642" s="1"/>
      <c r="Z642" s="1"/>
    </row>
    <row r="643" spans="1:26" ht="14.4" x14ac:dyDescent="0.3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V643" s="1"/>
      <c r="W643" s="1"/>
      <c r="X643" s="1"/>
      <c r="Y643" s="1"/>
      <c r="Z643" s="1"/>
    </row>
    <row r="644" spans="1:26" ht="14.4" x14ac:dyDescent="0.3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V644" s="1"/>
      <c r="W644" s="1"/>
      <c r="X644" s="1"/>
      <c r="Y644" s="1"/>
      <c r="Z644" s="1"/>
    </row>
    <row r="645" spans="1:26" ht="14.4" x14ac:dyDescent="0.3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V645" s="1"/>
      <c r="W645" s="1"/>
      <c r="X645" s="1"/>
      <c r="Y645" s="1"/>
      <c r="Z645" s="1"/>
    </row>
    <row r="646" spans="1:26" ht="14.4" x14ac:dyDescent="0.3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V646" s="1"/>
      <c r="W646" s="1"/>
      <c r="X646" s="1"/>
      <c r="Y646" s="1"/>
      <c r="Z646" s="1"/>
    </row>
    <row r="647" spans="1:26" ht="14.4" x14ac:dyDescent="0.3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V647" s="1"/>
      <c r="W647" s="1"/>
      <c r="X647" s="1"/>
      <c r="Y647" s="1"/>
      <c r="Z647" s="1"/>
    </row>
    <row r="648" spans="1:26" ht="14.4" x14ac:dyDescent="0.3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V648" s="1"/>
      <c r="W648" s="1"/>
      <c r="X648" s="1"/>
      <c r="Y648" s="1"/>
      <c r="Z648" s="1"/>
    </row>
    <row r="649" spans="1:26" ht="14.4" x14ac:dyDescent="0.3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V649" s="1"/>
      <c r="W649" s="1"/>
      <c r="X649" s="1"/>
      <c r="Y649" s="1"/>
      <c r="Z649" s="1"/>
    </row>
    <row r="650" spans="1:26" ht="14.4" x14ac:dyDescent="0.3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V650" s="1"/>
      <c r="W650" s="1"/>
      <c r="X650" s="1"/>
      <c r="Y650" s="1"/>
      <c r="Z650" s="1"/>
    </row>
    <row r="651" spans="1:26" ht="14.4" x14ac:dyDescent="0.3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V651" s="1"/>
      <c r="W651" s="1"/>
      <c r="X651" s="1"/>
      <c r="Y651" s="1"/>
      <c r="Z651" s="1"/>
    </row>
    <row r="652" spans="1:26" ht="14.4" x14ac:dyDescent="0.3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V652" s="1"/>
      <c r="W652" s="1"/>
      <c r="X652" s="1"/>
      <c r="Y652" s="1"/>
      <c r="Z652" s="1"/>
    </row>
    <row r="653" spans="1:26" ht="14.4" x14ac:dyDescent="0.3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V653" s="1"/>
      <c r="W653" s="1"/>
      <c r="X653" s="1"/>
      <c r="Y653" s="1"/>
      <c r="Z653" s="1"/>
    </row>
    <row r="654" spans="1:26" ht="14.4" x14ac:dyDescent="0.3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V654" s="1"/>
      <c r="W654" s="1"/>
      <c r="X654" s="1"/>
      <c r="Y654" s="1"/>
      <c r="Z654" s="1"/>
    </row>
    <row r="655" spans="1:26" ht="14.4" x14ac:dyDescent="0.3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V655" s="1"/>
      <c r="W655" s="1"/>
      <c r="X655" s="1"/>
      <c r="Y655" s="1"/>
      <c r="Z655" s="1"/>
    </row>
    <row r="656" spans="1:26" ht="14.4" x14ac:dyDescent="0.3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V656" s="1"/>
      <c r="W656" s="1"/>
      <c r="X656" s="1"/>
      <c r="Y656" s="1"/>
      <c r="Z656" s="1"/>
    </row>
    <row r="657" spans="1:26" ht="14.4" x14ac:dyDescent="0.3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V657" s="1"/>
      <c r="W657" s="1"/>
      <c r="X657" s="1"/>
      <c r="Y657" s="1"/>
      <c r="Z657" s="1"/>
    </row>
    <row r="658" spans="1:26" ht="14.4" x14ac:dyDescent="0.3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V658" s="1"/>
      <c r="W658" s="1"/>
      <c r="X658" s="1"/>
      <c r="Y658" s="1"/>
      <c r="Z658" s="1"/>
    </row>
    <row r="659" spans="1:26" ht="14.4" x14ac:dyDescent="0.3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V659" s="1"/>
      <c r="W659" s="1"/>
      <c r="X659" s="1"/>
      <c r="Y659" s="1"/>
      <c r="Z659" s="1"/>
    </row>
    <row r="660" spans="1:26" ht="14.4" x14ac:dyDescent="0.3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V660" s="1"/>
      <c r="W660" s="1"/>
      <c r="X660" s="1"/>
      <c r="Y660" s="1"/>
      <c r="Z660" s="1"/>
    </row>
    <row r="661" spans="1:26" ht="14.4" x14ac:dyDescent="0.3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V661" s="1"/>
      <c r="W661" s="1"/>
      <c r="X661" s="1"/>
      <c r="Y661" s="1"/>
      <c r="Z661" s="1"/>
    </row>
    <row r="662" spans="1:26" ht="14.4" x14ac:dyDescent="0.3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V662" s="1"/>
      <c r="W662" s="1"/>
      <c r="X662" s="1"/>
      <c r="Y662" s="1"/>
      <c r="Z662" s="1"/>
    </row>
    <row r="663" spans="1:26" ht="14.4" x14ac:dyDescent="0.3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V663" s="1"/>
      <c r="W663" s="1"/>
      <c r="X663" s="1"/>
      <c r="Y663" s="1"/>
      <c r="Z663" s="1"/>
    </row>
    <row r="664" spans="1:26" ht="14.4" x14ac:dyDescent="0.3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V664" s="1"/>
      <c r="W664" s="1"/>
      <c r="X664" s="1"/>
      <c r="Y664" s="1"/>
      <c r="Z664" s="1"/>
    </row>
    <row r="665" spans="1:26" ht="14.4" x14ac:dyDescent="0.3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V665" s="1"/>
      <c r="W665" s="1"/>
      <c r="X665" s="1"/>
      <c r="Y665" s="1"/>
      <c r="Z665" s="1"/>
    </row>
    <row r="666" spans="1:26" ht="14.4" x14ac:dyDescent="0.3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V666" s="1"/>
      <c r="W666" s="1"/>
      <c r="X666" s="1"/>
      <c r="Y666" s="1"/>
      <c r="Z666" s="1"/>
    </row>
    <row r="667" spans="1:26" ht="14.4" x14ac:dyDescent="0.3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V667" s="1"/>
      <c r="W667" s="1"/>
      <c r="X667" s="1"/>
      <c r="Y667" s="1"/>
      <c r="Z667" s="1"/>
    </row>
    <row r="668" spans="1:26" ht="14.4" x14ac:dyDescent="0.3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V668" s="1"/>
      <c r="W668" s="1"/>
      <c r="X668" s="1"/>
      <c r="Y668" s="1"/>
      <c r="Z668" s="1"/>
    </row>
    <row r="669" spans="1:26" ht="14.4" x14ac:dyDescent="0.3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V669" s="1"/>
      <c r="W669" s="1"/>
      <c r="X669" s="1"/>
      <c r="Y669" s="1"/>
      <c r="Z669" s="1"/>
    </row>
    <row r="670" spans="1:26" ht="14.4" x14ac:dyDescent="0.3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V670" s="1"/>
      <c r="W670" s="1"/>
      <c r="X670" s="1"/>
      <c r="Y670" s="1"/>
      <c r="Z670" s="1"/>
    </row>
    <row r="671" spans="1:26" ht="14.4" x14ac:dyDescent="0.3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V671" s="1"/>
      <c r="W671" s="1"/>
      <c r="X671" s="1"/>
      <c r="Y671" s="1"/>
      <c r="Z671" s="1"/>
    </row>
    <row r="672" spans="1:26" ht="14.4" x14ac:dyDescent="0.3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V672" s="1"/>
      <c r="W672" s="1"/>
      <c r="X672" s="1"/>
      <c r="Y672" s="1"/>
      <c r="Z672" s="1"/>
    </row>
    <row r="673" spans="1:26" ht="14.4" x14ac:dyDescent="0.3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V673" s="1"/>
      <c r="W673" s="1"/>
      <c r="X673" s="1"/>
      <c r="Y673" s="1"/>
      <c r="Z673" s="1"/>
    </row>
    <row r="674" spans="1:26" ht="14.4" x14ac:dyDescent="0.3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V674" s="1"/>
      <c r="W674" s="1"/>
      <c r="X674" s="1"/>
      <c r="Y674" s="1"/>
      <c r="Z674" s="1"/>
    </row>
    <row r="675" spans="1:26" ht="14.4" x14ac:dyDescent="0.3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V675" s="1"/>
      <c r="W675" s="1"/>
      <c r="X675" s="1"/>
      <c r="Y675" s="1"/>
      <c r="Z675" s="1"/>
    </row>
    <row r="676" spans="1:26" ht="14.4" x14ac:dyDescent="0.3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V676" s="1"/>
      <c r="W676" s="1"/>
      <c r="X676" s="1"/>
      <c r="Y676" s="1"/>
      <c r="Z676" s="1"/>
    </row>
    <row r="677" spans="1:26" ht="14.4" x14ac:dyDescent="0.3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V677" s="1"/>
      <c r="W677" s="1"/>
      <c r="X677" s="1"/>
      <c r="Y677" s="1"/>
      <c r="Z677" s="1"/>
    </row>
    <row r="678" spans="1:26" ht="14.4" x14ac:dyDescent="0.3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V678" s="1"/>
      <c r="W678" s="1"/>
      <c r="X678" s="1"/>
      <c r="Y678" s="1"/>
      <c r="Z678" s="1"/>
    </row>
    <row r="679" spans="1:26" ht="14.4" x14ac:dyDescent="0.3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V679" s="1"/>
      <c r="W679" s="1"/>
      <c r="X679" s="1"/>
      <c r="Y679" s="1"/>
      <c r="Z679" s="1"/>
    </row>
    <row r="680" spans="1:26" ht="14.4" x14ac:dyDescent="0.3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V680" s="1"/>
      <c r="W680" s="1"/>
      <c r="X680" s="1"/>
      <c r="Y680" s="1"/>
      <c r="Z680" s="1"/>
    </row>
    <row r="681" spans="1:26" ht="14.4" x14ac:dyDescent="0.3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V681" s="1"/>
      <c r="W681" s="1"/>
      <c r="X681" s="1"/>
      <c r="Y681" s="1"/>
      <c r="Z681" s="1"/>
    </row>
    <row r="682" spans="1:26" ht="14.4" x14ac:dyDescent="0.3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V682" s="1"/>
      <c r="W682" s="1"/>
      <c r="X682" s="1"/>
      <c r="Y682" s="1"/>
      <c r="Z682" s="1"/>
    </row>
    <row r="683" spans="1:26" ht="14.4" x14ac:dyDescent="0.3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V683" s="1"/>
      <c r="W683" s="1"/>
      <c r="X683" s="1"/>
      <c r="Y683" s="1"/>
      <c r="Z683" s="1"/>
    </row>
    <row r="684" spans="1:26" ht="14.4" x14ac:dyDescent="0.3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V684" s="1"/>
      <c r="W684" s="1"/>
      <c r="X684" s="1"/>
      <c r="Y684" s="1"/>
      <c r="Z684" s="1"/>
    </row>
    <row r="685" spans="1:26" ht="14.4" x14ac:dyDescent="0.3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V685" s="1"/>
      <c r="W685" s="1"/>
      <c r="X685" s="1"/>
      <c r="Y685" s="1"/>
      <c r="Z685" s="1"/>
    </row>
    <row r="686" spans="1:26" ht="14.4" x14ac:dyDescent="0.3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V686" s="1"/>
      <c r="W686" s="1"/>
      <c r="X686" s="1"/>
      <c r="Y686" s="1"/>
      <c r="Z686" s="1"/>
    </row>
    <row r="687" spans="1:26" ht="14.4" x14ac:dyDescent="0.3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V687" s="1"/>
      <c r="W687" s="1"/>
      <c r="X687" s="1"/>
      <c r="Y687" s="1"/>
      <c r="Z687" s="1"/>
    </row>
    <row r="688" spans="1:26" ht="14.4" x14ac:dyDescent="0.3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V688" s="1"/>
      <c r="W688" s="1"/>
      <c r="X688" s="1"/>
      <c r="Y688" s="1"/>
      <c r="Z688" s="1"/>
    </row>
    <row r="689" spans="1:26" ht="14.4" x14ac:dyDescent="0.3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V689" s="1"/>
      <c r="W689" s="1"/>
      <c r="X689" s="1"/>
      <c r="Y689" s="1"/>
      <c r="Z689" s="1"/>
    </row>
    <row r="690" spans="1:26" ht="14.4" x14ac:dyDescent="0.3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V690" s="1"/>
      <c r="W690" s="1"/>
      <c r="X690" s="1"/>
      <c r="Y690" s="1"/>
      <c r="Z690" s="1"/>
    </row>
    <row r="691" spans="1:26" ht="14.4" x14ac:dyDescent="0.3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V691" s="1"/>
      <c r="W691" s="1"/>
      <c r="X691" s="1"/>
      <c r="Y691" s="1"/>
      <c r="Z691" s="1"/>
    </row>
    <row r="692" spans="1:26" ht="14.4" x14ac:dyDescent="0.3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V692" s="1"/>
      <c r="W692" s="1"/>
      <c r="X692" s="1"/>
      <c r="Y692" s="1"/>
      <c r="Z692" s="1"/>
    </row>
    <row r="693" spans="1:26" ht="14.4" x14ac:dyDescent="0.3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V693" s="1"/>
      <c r="W693" s="1"/>
      <c r="X693" s="1"/>
      <c r="Y693" s="1"/>
      <c r="Z693" s="1"/>
    </row>
    <row r="694" spans="1:26" ht="14.4" x14ac:dyDescent="0.3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V694" s="1"/>
      <c r="W694" s="1"/>
      <c r="X694" s="1"/>
      <c r="Y694" s="1"/>
      <c r="Z694" s="1"/>
    </row>
    <row r="695" spans="1:26" ht="14.4" x14ac:dyDescent="0.3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V695" s="1"/>
      <c r="W695" s="1"/>
      <c r="X695" s="1"/>
      <c r="Y695" s="1"/>
      <c r="Z695" s="1"/>
    </row>
    <row r="696" spans="1:26" ht="14.4" x14ac:dyDescent="0.3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V696" s="1"/>
      <c r="W696" s="1"/>
      <c r="X696" s="1"/>
      <c r="Y696" s="1"/>
      <c r="Z696" s="1"/>
    </row>
    <row r="697" spans="1:26" ht="14.4" x14ac:dyDescent="0.3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V697" s="1"/>
      <c r="W697" s="1"/>
      <c r="X697" s="1"/>
      <c r="Y697" s="1"/>
      <c r="Z697" s="1"/>
    </row>
    <row r="698" spans="1:26" ht="14.4" x14ac:dyDescent="0.3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V698" s="1"/>
      <c r="W698" s="1"/>
      <c r="X698" s="1"/>
      <c r="Y698" s="1"/>
      <c r="Z698" s="1"/>
    </row>
    <row r="699" spans="1:26" ht="14.4" x14ac:dyDescent="0.3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V699" s="1"/>
      <c r="W699" s="1"/>
      <c r="X699" s="1"/>
      <c r="Y699" s="1"/>
      <c r="Z699" s="1"/>
    </row>
    <row r="700" spans="1:26" ht="14.4" x14ac:dyDescent="0.3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V700" s="1"/>
      <c r="W700" s="1"/>
      <c r="X700" s="1"/>
      <c r="Y700" s="1"/>
      <c r="Z700" s="1"/>
    </row>
    <row r="701" spans="1:26" ht="14.4" x14ac:dyDescent="0.3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V701" s="1"/>
      <c r="W701" s="1"/>
      <c r="X701" s="1"/>
      <c r="Y701" s="1"/>
      <c r="Z701" s="1"/>
    </row>
    <row r="702" spans="1:26" ht="14.4" x14ac:dyDescent="0.3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V702" s="1"/>
      <c r="W702" s="1"/>
      <c r="X702" s="1"/>
      <c r="Y702" s="1"/>
      <c r="Z702" s="1"/>
    </row>
    <row r="703" spans="1:26" ht="14.4" x14ac:dyDescent="0.3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V703" s="1"/>
      <c r="W703" s="1"/>
      <c r="X703" s="1"/>
      <c r="Y703" s="1"/>
      <c r="Z703" s="1"/>
    </row>
    <row r="704" spans="1:26" ht="14.4" x14ac:dyDescent="0.3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V704" s="1"/>
      <c r="W704" s="1"/>
      <c r="X704" s="1"/>
      <c r="Y704" s="1"/>
      <c r="Z704" s="1"/>
    </row>
    <row r="705" spans="1:26" ht="14.4" x14ac:dyDescent="0.3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V705" s="1"/>
      <c r="W705" s="1"/>
      <c r="X705" s="1"/>
      <c r="Y705" s="1"/>
      <c r="Z705" s="1"/>
    </row>
    <row r="706" spans="1:26" ht="14.4" x14ac:dyDescent="0.3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V706" s="1"/>
      <c r="W706" s="1"/>
      <c r="X706" s="1"/>
      <c r="Y706" s="1"/>
      <c r="Z706" s="1"/>
    </row>
    <row r="707" spans="1:26" ht="14.4" x14ac:dyDescent="0.3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V707" s="1"/>
      <c r="W707" s="1"/>
      <c r="X707" s="1"/>
      <c r="Y707" s="1"/>
      <c r="Z707" s="1"/>
    </row>
    <row r="708" spans="1:26" ht="14.4" x14ac:dyDescent="0.3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V708" s="1"/>
      <c r="W708" s="1"/>
      <c r="X708" s="1"/>
      <c r="Y708" s="1"/>
      <c r="Z708" s="1"/>
    </row>
    <row r="709" spans="1:26" ht="14.4" x14ac:dyDescent="0.3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V709" s="1"/>
      <c r="W709" s="1"/>
      <c r="X709" s="1"/>
      <c r="Y709" s="1"/>
      <c r="Z709" s="1"/>
    </row>
    <row r="710" spans="1:26" ht="14.4" x14ac:dyDescent="0.3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V710" s="1"/>
      <c r="W710" s="1"/>
      <c r="X710" s="1"/>
      <c r="Y710" s="1"/>
      <c r="Z710" s="1"/>
    </row>
    <row r="711" spans="1:26" ht="14.4" x14ac:dyDescent="0.3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V711" s="1"/>
      <c r="W711" s="1"/>
      <c r="X711" s="1"/>
      <c r="Y711" s="1"/>
      <c r="Z711" s="1"/>
    </row>
    <row r="712" spans="1:26" ht="14.4" x14ac:dyDescent="0.3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V712" s="1"/>
      <c r="W712" s="1"/>
      <c r="X712" s="1"/>
      <c r="Y712" s="1"/>
      <c r="Z712" s="1"/>
    </row>
    <row r="713" spans="1:26" ht="14.4" x14ac:dyDescent="0.3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V713" s="1"/>
      <c r="W713" s="1"/>
      <c r="X713" s="1"/>
      <c r="Y713" s="1"/>
      <c r="Z713" s="1"/>
    </row>
    <row r="714" spans="1:26" ht="14.4" x14ac:dyDescent="0.3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V714" s="1"/>
      <c r="W714" s="1"/>
      <c r="X714" s="1"/>
      <c r="Y714" s="1"/>
      <c r="Z714" s="1"/>
    </row>
    <row r="715" spans="1:26" ht="14.4" x14ac:dyDescent="0.3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V715" s="1"/>
      <c r="W715" s="1"/>
      <c r="X715" s="1"/>
      <c r="Y715" s="1"/>
      <c r="Z715" s="1"/>
    </row>
    <row r="716" spans="1:26" ht="14.4" x14ac:dyDescent="0.3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V716" s="1"/>
      <c r="W716" s="1"/>
      <c r="X716" s="1"/>
      <c r="Y716" s="1"/>
      <c r="Z716" s="1"/>
    </row>
    <row r="717" spans="1:26" ht="14.4" x14ac:dyDescent="0.3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V717" s="1"/>
      <c r="W717" s="1"/>
      <c r="X717" s="1"/>
      <c r="Y717" s="1"/>
      <c r="Z717" s="1"/>
    </row>
    <row r="718" spans="1:26" ht="14.4" x14ac:dyDescent="0.3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V718" s="1"/>
      <c r="W718" s="1"/>
      <c r="X718" s="1"/>
      <c r="Y718" s="1"/>
      <c r="Z718" s="1"/>
    </row>
    <row r="719" spans="1:26" ht="14.4" x14ac:dyDescent="0.3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V719" s="1"/>
      <c r="W719" s="1"/>
      <c r="X719" s="1"/>
      <c r="Y719" s="1"/>
      <c r="Z719" s="1"/>
    </row>
    <row r="720" spans="1:26" ht="14.4" x14ac:dyDescent="0.3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V720" s="1"/>
      <c r="W720" s="1"/>
      <c r="X720" s="1"/>
      <c r="Y720" s="1"/>
      <c r="Z720" s="1"/>
    </row>
    <row r="721" spans="1:26" ht="14.4" x14ac:dyDescent="0.3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V721" s="1"/>
      <c r="W721" s="1"/>
      <c r="X721" s="1"/>
      <c r="Y721" s="1"/>
      <c r="Z721" s="1"/>
    </row>
    <row r="722" spans="1:26" ht="14.4" x14ac:dyDescent="0.3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V722" s="1"/>
      <c r="W722" s="1"/>
      <c r="X722" s="1"/>
      <c r="Y722" s="1"/>
      <c r="Z722" s="1"/>
    </row>
    <row r="723" spans="1:26" ht="14.4" x14ac:dyDescent="0.3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V723" s="1"/>
      <c r="W723" s="1"/>
      <c r="X723" s="1"/>
      <c r="Y723" s="1"/>
      <c r="Z723" s="1"/>
    </row>
    <row r="724" spans="1:26" ht="14.4" x14ac:dyDescent="0.3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V724" s="1"/>
      <c r="W724" s="1"/>
      <c r="X724" s="1"/>
      <c r="Y724" s="1"/>
      <c r="Z724" s="1"/>
    </row>
    <row r="725" spans="1:26" ht="14.4" x14ac:dyDescent="0.3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V725" s="1"/>
      <c r="W725" s="1"/>
      <c r="X725" s="1"/>
      <c r="Y725" s="1"/>
      <c r="Z725" s="1"/>
    </row>
    <row r="726" spans="1:26" ht="14.4" x14ac:dyDescent="0.3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V726" s="1"/>
      <c r="W726" s="1"/>
      <c r="X726" s="1"/>
      <c r="Y726" s="1"/>
      <c r="Z726" s="1"/>
    </row>
    <row r="727" spans="1:26" ht="14.4" x14ac:dyDescent="0.3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V727" s="1"/>
      <c r="W727" s="1"/>
      <c r="X727" s="1"/>
      <c r="Y727" s="1"/>
      <c r="Z727" s="1"/>
    </row>
    <row r="728" spans="1:26" ht="14.4" x14ac:dyDescent="0.3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V728" s="1"/>
      <c r="W728" s="1"/>
      <c r="X728" s="1"/>
      <c r="Y728" s="1"/>
      <c r="Z728" s="1"/>
    </row>
    <row r="729" spans="1:26" ht="14.4" x14ac:dyDescent="0.3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V729" s="1"/>
      <c r="W729" s="1"/>
      <c r="X729" s="1"/>
      <c r="Y729" s="1"/>
      <c r="Z729" s="1"/>
    </row>
    <row r="730" spans="1:26" ht="14.4" x14ac:dyDescent="0.3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V730" s="1"/>
      <c r="W730" s="1"/>
      <c r="X730" s="1"/>
      <c r="Y730" s="1"/>
      <c r="Z730" s="1"/>
    </row>
    <row r="731" spans="1:26" ht="14.4" x14ac:dyDescent="0.3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V731" s="1"/>
      <c r="W731" s="1"/>
      <c r="X731" s="1"/>
      <c r="Y731" s="1"/>
      <c r="Z731" s="1"/>
    </row>
    <row r="732" spans="1:26" ht="14.4" x14ac:dyDescent="0.3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V732" s="1"/>
      <c r="W732" s="1"/>
      <c r="X732" s="1"/>
      <c r="Y732" s="1"/>
      <c r="Z732" s="1"/>
    </row>
    <row r="733" spans="1:26" ht="14.4" x14ac:dyDescent="0.3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V733" s="1"/>
      <c r="W733" s="1"/>
      <c r="X733" s="1"/>
      <c r="Y733" s="1"/>
      <c r="Z733" s="1"/>
    </row>
    <row r="734" spans="1:26" ht="14.4" x14ac:dyDescent="0.3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V734" s="1"/>
      <c r="W734" s="1"/>
      <c r="X734" s="1"/>
      <c r="Y734" s="1"/>
      <c r="Z734" s="1"/>
    </row>
    <row r="735" spans="1:26" ht="14.4" x14ac:dyDescent="0.3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V735" s="1"/>
      <c r="W735" s="1"/>
      <c r="X735" s="1"/>
      <c r="Y735" s="1"/>
      <c r="Z735" s="1"/>
    </row>
    <row r="736" spans="1:26" ht="14.4" x14ac:dyDescent="0.3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V736" s="1"/>
      <c r="W736" s="1"/>
      <c r="X736" s="1"/>
      <c r="Y736" s="1"/>
      <c r="Z736" s="1"/>
    </row>
    <row r="737" spans="1:26" ht="14.4" x14ac:dyDescent="0.3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V737" s="1"/>
      <c r="W737" s="1"/>
      <c r="X737" s="1"/>
      <c r="Y737" s="1"/>
      <c r="Z737" s="1"/>
    </row>
    <row r="738" spans="1:26" ht="14.4" x14ac:dyDescent="0.3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V738" s="1"/>
      <c r="W738" s="1"/>
      <c r="X738" s="1"/>
      <c r="Y738" s="1"/>
      <c r="Z738" s="1"/>
    </row>
    <row r="739" spans="1:26" ht="14.4" x14ac:dyDescent="0.3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V739" s="1"/>
      <c r="W739" s="1"/>
      <c r="X739" s="1"/>
      <c r="Y739" s="1"/>
      <c r="Z739" s="1"/>
    </row>
    <row r="740" spans="1:26" ht="14.4" x14ac:dyDescent="0.3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V740" s="1"/>
      <c r="W740" s="1"/>
      <c r="X740" s="1"/>
      <c r="Y740" s="1"/>
      <c r="Z740" s="1"/>
    </row>
    <row r="741" spans="1:26" ht="14.4" x14ac:dyDescent="0.3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V741" s="1"/>
      <c r="W741" s="1"/>
      <c r="X741" s="1"/>
      <c r="Y741" s="1"/>
      <c r="Z741" s="1"/>
    </row>
    <row r="742" spans="1:26" ht="14.4" x14ac:dyDescent="0.3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V742" s="1"/>
      <c r="W742" s="1"/>
      <c r="X742" s="1"/>
      <c r="Y742" s="1"/>
      <c r="Z742" s="1"/>
    </row>
    <row r="743" spans="1:26" ht="14.4" x14ac:dyDescent="0.3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V743" s="1"/>
      <c r="W743" s="1"/>
      <c r="X743" s="1"/>
      <c r="Y743" s="1"/>
      <c r="Z743" s="1"/>
    </row>
    <row r="744" spans="1:26" ht="14.4" x14ac:dyDescent="0.3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V744" s="1"/>
      <c r="W744" s="1"/>
      <c r="X744" s="1"/>
      <c r="Y744" s="1"/>
      <c r="Z744" s="1"/>
    </row>
    <row r="745" spans="1:26" ht="14.4" x14ac:dyDescent="0.3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V745" s="1"/>
      <c r="W745" s="1"/>
      <c r="X745" s="1"/>
      <c r="Y745" s="1"/>
      <c r="Z745" s="1"/>
    </row>
    <row r="746" spans="1:26" ht="14.4" x14ac:dyDescent="0.3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V746" s="1"/>
      <c r="W746" s="1"/>
      <c r="X746" s="1"/>
      <c r="Y746" s="1"/>
      <c r="Z746" s="1"/>
    </row>
    <row r="747" spans="1:26" ht="14.4" x14ac:dyDescent="0.3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V747" s="1"/>
      <c r="W747" s="1"/>
      <c r="X747" s="1"/>
      <c r="Y747" s="1"/>
      <c r="Z747" s="1"/>
    </row>
    <row r="748" spans="1:26" ht="14.4" x14ac:dyDescent="0.3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V748" s="1"/>
      <c r="W748" s="1"/>
      <c r="X748" s="1"/>
      <c r="Y748" s="1"/>
      <c r="Z748" s="1"/>
    </row>
    <row r="749" spans="1:26" ht="14.4" x14ac:dyDescent="0.3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V749" s="1"/>
      <c r="W749" s="1"/>
      <c r="X749" s="1"/>
      <c r="Y749" s="1"/>
      <c r="Z749" s="1"/>
    </row>
    <row r="750" spans="1:26" ht="14.4" x14ac:dyDescent="0.3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V750" s="1"/>
      <c r="W750" s="1"/>
      <c r="X750" s="1"/>
      <c r="Y750" s="1"/>
      <c r="Z750" s="1"/>
    </row>
    <row r="751" spans="1:26" ht="14.4" x14ac:dyDescent="0.3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V751" s="1"/>
      <c r="W751" s="1"/>
      <c r="X751" s="1"/>
      <c r="Y751" s="1"/>
      <c r="Z751" s="1"/>
    </row>
    <row r="752" spans="1:26" ht="14.4" x14ac:dyDescent="0.3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V752" s="1"/>
      <c r="W752" s="1"/>
      <c r="X752" s="1"/>
      <c r="Y752" s="1"/>
      <c r="Z752" s="1"/>
    </row>
    <row r="753" spans="1:26" ht="14.4" x14ac:dyDescent="0.3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V753" s="1"/>
      <c r="W753" s="1"/>
      <c r="X753" s="1"/>
      <c r="Y753" s="1"/>
      <c r="Z753" s="1"/>
    </row>
    <row r="754" spans="1:26" ht="14.4" x14ac:dyDescent="0.3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V754" s="1"/>
      <c r="W754" s="1"/>
      <c r="X754" s="1"/>
      <c r="Y754" s="1"/>
      <c r="Z754" s="1"/>
    </row>
    <row r="755" spans="1:26" ht="14.4" x14ac:dyDescent="0.3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V755" s="1"/>
      <c r="W755" s="1"/>
      <c r="X755" s="1"/>
      <c r="Y755" s="1"/>
      <c r="Z755" s="1"/>
    </row>
    <row r="756" spans="1:26" ht="14.4" x14ac:dyDescent="0.3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V756" s="1"/>
      <c r="W756" s="1"/>
      <c r="X756" s="1"/>
      <c r="Y756" s="1"/>
      <c r="Z756" s="1"/>
    </row>
    <row r="757" spans="1:26" ht="14.4" x14ac:dyDescent="0.3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V757" s="1"/>
      <c r="W757" s="1"/>
      <c r="X757" s="1"/>
      <c r="Y757" s="1"/>
      <c r="Z757" s="1"/>
    </row>
    <row r="758" spans="1:26" ht="14.4" x14ac:dyDescent="0.3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V758" s="1"/>
      <c r="W758" s="1"/>
      <c r="X758" s="1"/>
      <c r="Y758" s="1"/>
      <c r="Z758" s="1"/>
    </row>
    <row r="759" spans="1:26" ht="14.4" x14ac:dyDescent="0.3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V759" s="1"/>
      <c r="W759" s="1"/>
      <c r="X759" s="1"/>
      <c r="Y759" s="1"/>
      <c r="Z759" s="1"/>
    </row>
    <row r="760" spans="1:26" ht="14.4" x14ac:dyDescent="0.3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V760" s="1"/>
      <c r="W760" s="1"/>
      <c r="X760" s="1"/>
      <c r="Y760" s="1"/>
      <c r="Z760" s="1"/>
    </row>
    <row r="761" spans="1:26" ht="14.4" x14ac:dyDescent="0.3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V761" s="1"/>
      <c r="W761" s="1"/>
      <c r="X761" s="1"/>
      <c r="Y761" s="1"/>
      <c r="Z761" s="1"/>
    </row>
    <row r="762" spans="1:26" ht="14.4" x14ac:dyDescent="0.3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V762" s="1"/>
      <c r="W762" s="1"/>
      <c r="X762" s="1"/>
      <c r="Y762" s="1"/>
      <c r="Z762" s="1"/>
    </row>
    <row r="763" spans="1:26" ht="14.4" x14ac:dyDescent="0.3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V763" s="1"/>
      <c r="W763" s="1"/>
      <c r="X763" s="1"/>
      <c r="Y763" s="1"/>
      <c r="Z763" s="1"/>
    </row>
    <row r="764" spans="1:26" ht="14.4" x14ac:dyDescent="0.3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V764" s="1"/>
      <c r="W764" s="1"/>
      <c r="X764" s="1"/>
      <c r="Y764" s="1"/>
      <c r="Z764" s="1"/>
    </row>
    <row r="765" spans="1:26" ht="14.4" x14ac:dyDescent="0.3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V765" s="1"/>
      <c r="W765" s="1"/>
      <c r="X765" s="1"/>
      <c r="Y765" s="1"/>
      <c r="Z765" s="1"/>
    </row>
    <row r="766" spans="1:26" ht="14.4" x14ac:dyDescent="0.3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V766" s="1"/>
      <c r="W766" s="1"/>
      <c r="X766" s="1"/>
      <c r="Y766" s="1"/>
      <c r="Z766" s="1"/>
    </row>
    <row r="767" spans="1:26" ht="14.4" x14ac:dyDescent="0.3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V767" s="1"/>
      <c r="W767" s="1"/>
      <c r="X767" s="1"/>
      <c r="Y767" s="1"/>
      <c r="Z767" s="1"/>
    </row>
    <row r="768" spans="1:26" ht="14.4" x14ac:dyDescent="0.3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V768" s="1"/>
      <c r="W768" s="1"/>
      <c r="X768" s="1"/>
      <c r="Y768" s="1"/>
      <c r="Z768" s="1"/>
    </row>
    <row r="769" spans="1:26" ht="14.4" x14ac:dyDescent="0.3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V769" s="1"/>
      <c r="W769" s="1"/>
      <c r="X769" s="1"/>
      <c r="Y769" s="1"/>
      <c r="Z769" s="1"/>
    </row>
    <row r="770" spans="1:26" ht="14.4" x14ac:dyDescent="0.3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V770" s="1"/>
      <c r="W770" s="1"/>
      <c r="X770" s="1"/>
      <c r="Y770" s="1"/>
      <c r="Z770" s="1"/>
    </row>
    <row r="771" spans="1:26" ht="14.4" x14ac:dyDescent="0.3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V771" s="1"/>
      <c r="W771" s="1"/>
      <c r="X771" s="1"/>
      <c r="Y771" s="1"/>
      <c r="Z771" s="1"/>
    </row>
    <row r="772" spans="1:26" ht="14.4" x14ac:dyDescent="0.3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V772" s="1"/>
      <c r="W772" s="1"/>
      <c r="X772" s="1"/>
      <c r="Y772" s="1"/>
      <c r="Z772" s="1"/>
    </row>
    <row r="773" spans="1:26" ht="14.4" x14ac:dyDescent="0.3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V773" s="1"/>
      <c r="W773" s="1"/>
      <c r="X773" s="1"/>
      <c r="Y773" s="1"/>
      <c r="Z773" s="1"/>
    </row>
    <row r="774" spans="1:26" ht="14.4" x14ac:dyDescent="0.3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V774" s="1"/>
      <c r="W774" s="1"/>
      <c r="X774" s="1"/>
      <c r="Y774" s="1"/>
      <c r="Z774" s="1"/>
    </row>
    <row r="775" spans="1:26" ht="14.4" x14ac:dyDescent="0.3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V775" s="1"/>
      <c r="W775" s="1"/>
      <c r="X775" s="1"/>
      <c r="Y775" s="1"/>
      <c r="Z775" s="1"/>
    </row>
    <row r="776" spans="1:26" ht="14.4" x14ac:dyDescent="0.3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V776" s="1"/>
      <c r="W776" s="1"/>
      <c r="X776" s="1"/>
      <c r="Y776" s="1"/>
      <c r="Z776" s="1"/>
    </row>
    <row r="777" spans="1:26" ht="14.4" x14ac:dyDescent="0.3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V777" s="1"/>
      <c r="W777" s="1"/>
      <c r="X777" s="1"/>
      <c r="Y777" s="1"/>
      <c r="Z777" s="1"/>
    </row>
    <row r="778" spans="1:26" ht="14.4" x14ac:dyDescent="0.3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V778" s="1"/>
      <c r="W778" s="1"/>
      <c r="X778" s="1"/>
      <c r="Y778" s="1"/>
      <c r="Z778" s="1"/>
    </row>
    <row r="779" spans="1:26" ht="14.4" x14ac:dyDescent="0.3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V779" s="1"/>
      <c r="W779" s="1"/>
      <c r="X779" s="1"/>
      <c r="Y779" s="1"/>
      <c r="Z779" s="1"/>
    </row>
    <row r="780" spans="1:26" ht="14.4" x14ac:dyDescent="0.3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V780" s="1"/>
      <c r="W780" s="1"/>
      <c r="X780" s="1"/>
      <c r="Y780" s="1"/>
      <c r="Z780" s="1"/>
    </row>
    <row r="781" spans="1:26" ht="14.4" x14ac:dyDescent="0.3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V781" s="1"/>
      <c r="W781" s="1"/>
      <c r="X781" s="1"/>
      <c r="Y781" s="1"/>
      <c r="Z781" s="1"/>
    </row>
    <row r="782" spans="1:26" ht="14.4" x14ac:dyDescent="0.3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V782" s="1"/>
      <c r="W782" s="1"/>
      <c r="X782" s="1"/>
      <c r="Y782" s="1"/>
      <c r="Z782" s="1"/>
    </row>
    <row r="783" spans="1:26" ht="14.4" x14ac:dyDescent="0.3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V783" s="1"/>
      <c r="W783" s="1"/>
      <c r="X783" s="1"/>
      <c r="Y783" s="1"/>
      <c r="Z783" s="1"/>
    </row>
    <row r="784" spans="1:26" ht="14.4" x14ac:dyDescent="0.3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V784" s="1"/>
      <c r="W784" s="1"/>
      <c r="X784" s="1"/>
      <c r="Y784" s="1"/>
      <c r="Z784" s="1"/>
    </row>
    <row r="785" spans="1:26" ht="14.4" x14ac:dyDescent="0.3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V785" s="1"/>
      <c r="W785" s="1"/>
      <c r="X785" s="1"/>
      <c r="Y785" s="1"/>
      <c r="Z785" s="1"/>
    </row>
    <row r="786" spans="1:26" ht="14.4" x14ac:dyDescent="0.3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V786" s="1"/>
      <c r="W786" s="1"/>
      <c r="X786" s="1"/>
      <c r="Y786" s="1"/>
      <c r="Z786" s="1"/>
    </row>
    <row r="787" spans="1:26" ht="14.4" x14ac:dyDescent="0.3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V787" s="1"/>
      <c r="W787" s="1"/>
      <c r="X787" s="1"/>
      <c r="Y787" s="1"/>
      <c r="Z787" s="1"/>
    </row>
    <row r="788" spans="1:26" ht="14.4" x14ac:dyDescent="0.3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V788" s="1"/>
      <c r="W788" s="1"/>
      <c r="X788" s="1"/>
      <c r="Y788" s="1"/>
      <c r="Z788" s="1"/>
    </row>
    <row r="789" spans="1:26" ht="14.4" x14ac:dyDescent="0.3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V789" s="1"/>
      <c r="W789" s="1"/>
      <c r="X789" s="1"/>
      <c r="Y789" s="1"/>
      <c r="Z789" s="1"/>
    </row>
    <row r="790" spans="1:26" ht="14.4" x14ac:dyDescent="0.3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V790" s="1"/>
      <c r="W790" s="1"/>
      <c r="X790" s="1"/>
      <c r="Y790" s="1"/>
      <c r="Z790" s="1"/>
    </row>
    <row r="791" spans="1:26" ht="14.4" x14ac:dyDescent="0.3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V791" s="1"/>
      <c r="W791" s="1"/>
      <c r="X791" s="1"/>
      <c r="Y791" s="1"/>
      <c r="Z791" s="1"/>
    </row>
    <row r="792" spans="1:26" ht="14.4" x14ac:dyDescent="0.3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V792" s="1"/>
      <c r="W792" s="1"/>
      <c r="X792" s="1"/>
      <c r="Y792" s="1"/>
      <c r="Z792" s="1"/>
    </row>
    <row r="793" spans="1:26" ht="14.4" x14ac:dyDescent="0.3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V793" s="1"/>
      <c r="W793" s="1"/>
      <c r="X793" s="1"/>
      <c r="Y793" s="1"/>
      <c r="Z793" s="1"/>
    </row>
    <row r="794" spans="1:26" ht="14.4" x14ac:dyDescent="0.3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V794" s="1"/>
      <c r="W794" s="1"/>
      <c r="X794" s="1"/>
      <c r="Y794" s="1"/>
      <c r="Z794" s="1"/>
    </row>
    <row r="795" spans="1:26" ht="14.4" x14ac:dyDescent="0.3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V795" s="1"/>
      <c r="W795" s="1"/>
      <c r="X795" s="1"/>
      <c r="Y795" s="1"/>
      <c r="Z795" s="1"/>
    </row>
    <row r="796" spans="1:26" ht="14.4" x14ac:dyDescent="0.3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V796" s="1"/>
      <c r="W796" s="1"/>
      <c r="X796" s="1"/>
      <c r="Y796" s="1"/>
      <c r="Z796" s="1"/>
    </row>
    <row r="797" spans="1:26" ht="14.4" x14ac:dyDescent="0.3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V797" s="1"/>
      <c r="W797" s="1"/>
      <c r="X797" s="1"/>
      <c r="Y797" s="1"/>
      <c r="Z797" s="1"/>
    </row>
  </sheetData>
  <mergeCells count="1">
    <mergeCell ref="D1:P1"/>
  </mergeCells>
  <hyperlinks>
    <hyperlink ref="A36" r:id="rId1"/>
    <hyperlink ref="A37" r:id="rId2"/>
    <hyperlink ref="A3" r:id="rId3"/>
    <hyperlink ref="A4" r:id="rId4"/>
    <hyperlink ref="A5" r:id="rId5"/>
    <hyperlink ref="A6" r:id="rId6"/>
    <hyperlink ref="A7" r:id="rId7"/>
    <hyperlink ref="A8" r:id="rId8"/>
    <hyperlink ref="A38" r:id="rId9"/>
    <hyperlink ref="A39" r:id="rId10"/>
    <hyperlink ref="A40" r:id="rId11"/>
    <hyperlink ref="A9" r:id="rId12"/>
    <hyperlink ref="A10" r:id="rId13"/>
    <hyperlink ref="A11" r:id="rId14"/>
    <hyperlink ref="A12" r:id="rId15"/>
    <hyperlink ref="A13" r:id="rId16"/>
    <hyperlink ref="A14" r:id="rId17"/>
    <hyperlink ref="A41" r:id="rId18"/>
    <hyperlink ref="A42" r:id="rId19"/>
    <hyperlink ref="A43" r:id="rId20"/>
    <hyperlink ref="A44" r:id="rId21"/>
    <hyperlink ref="A45" r:id="rId22"/>
    <hyperlink ref="A15" r:id="rId23"/>
    <hyperlink ref="A16" r:id="rId24"/>
    <hyperlink ref="A17" r:id="rId25"/>
    <hyperlink ref="A18" r:id="rId26"/>
    <hyperlink ref="A19" r:id="rId27"/>
    <hyperlink ref="A20" r:id="rId28"/>
    <hyperlink ref="A21" r:id="rId29"/>
    <hyperlink ref="A22" r:id="rId30"/>
    <hyperlink ref="A23" r:id="rId31"/>
    <hyperlink ref="A24" r:id="rId32"/>
    <hyperlink ref="A25" r:id="rId33"/>
    <hyperlink ref="A26" r:id="rId34"/>
    <hyperlink ref="A27" r:id="rId35"/>
    <hyperlink ref="A28" r:id="rId36"/>
    <hyperlink ref="A29" r:id="rId37"/>
    <hyperlink ref="A30" r:id="rId38"/>
    <hyperlink ref="A31" r:id="rId39"/>
    <hyperlink ref="A32" r:id="rId40"/>
    <hyperlink ref="A33" r:id="rId41"/>
    <hyperlink ref="A34" r:id="rId42"/>
    <hyperlink ref="A35" r:id="rId43"/>
    <hyperlink ref="A46" r:id="rId44"/>
    <hyperlink ref="A47" r:id="rId45"/>
  </hyperlinks>
  <pageMargins left="0.7" right="0.7" top="0.75" bottom="0.75" header="0.3" footer="0.3"/>
  <legacyDrawing r:id="rId4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792"/>
  <sheetViews>
    <sheetView workbookViewId="0">
      <pane ySplit="2" topLeftCell="A3" activePane="bottomLeft" state="frozen"/>
      <selection pane="bottomLeft" activeCell="L2" sqref="L2"/>
    </sheetView>
  </sheetViews>
  <sheetFormatPr defaultColWidth="14.44140625" defaultRowHeight="15.75" customHeight="1" x14ac:dyDescent="0.25"/>
  <cols>
    <col min="1" max="1" width="54.109375" style="102" customWidth="1"/>
    <col min="2" max="2" width="10.44140625" customWidth="1"/>
    <col min="3" max="3" width="7.44140625" customWidth="1"/>
    <col min="4" max="4" width="6.44140625" customWidth="1"/>
    <col min="5" max="5" width="7.44140625" customWidth="1"/>
    <col min="6" max="6" width="12.6640625" customWidth="1"/>
    <col min="7" max="10" width="7" customWidth="1"/>
    <col min="11" max="11" width="9" customWidth="1"/>
  </cols>
  <sheetData>
    <row r="1" spans="1:22" ht="14.4" x14ac:dyDescent="0.3">
      <c r="A1" s="21"/>
      <c r="B1" s="55"/>
      <c r="C1" s="55"/>
      <c r="D1" s="123" t="s">
        <v>196</v>
      </c>
      <c r="E1" s="123"/>
      <c r="F1" s="123"/>
      <c r="G1" s="123"/>
      <c r="H1" s="123"/>
      <c r="I1" s="123"/>
      <c r="J1" s="123"/>
      <c r="K1" s="123"/>
      <c r="L1" s="123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9" x14ac:dyDescent="0.3">
      <c r="A2" s="21" t="s">
        <v>5</v>
      </c>
      <c r="B2" s="57" t="s">
        <v>2</v>
      </c>
      <c r="C2" s="57" t="s">
        <v>8</v>
      </c>
      <c r="D2" s="35" t="s">
        <v>205</v>
      </c>
      <c r="E2" s="36" t="s">
        <v>208</v>
      </c>
      <c r="F2" s="36" t="s">
        <v>209</v>
      </c>
      <c r="G2" s="37" t="s">
        <v>210</v>
      </c>
      <c r="H2" s="37" t="s">
        <v>214</v>
      </c>
      <c r="I2" s="37" t="s">
        <v>215</v>
      </c>
      <c r="J2" s="37" t="s">
        <v>217</v>
      </c>
      <c r="K2" s="37" t="s">
        <v>219</v>
      </c>
      <c r="L2" s="47"/>
      <c r="M2" s="1"/>
      <c r="N2" s="1"/>
      <c r="O2" s="1"/>
      <c r="P2" s="2"/>
      <c r="Q2" s="1"/>
      <c r="R2" s="1"/>
      <c r="S2" s="1"/>
      <c r="T2" s="1"/>
      <c r="U2" s="1"/>
      <c r="V2" s="1"/>
    </row>
    <row r="3" spans="1:22" ht="14.4" x14ac:dyDescent="0.3">
      <c r="A3" s="97" t="s">
        <v>39</v>
      </c>
      <c r="B3" s="85"/>
      <c r="C3" s="70" t="s">
        <v>25</v>
      </c>
      <c r="D3" s="12"/>
      <c r="E3" s="22"/>
      <c r="F3" s="14"/>
      <c r="G3" s="45"/>
      <c r="H3" s="45"/>
      <c r="I3" s="45"/>
      <c r="J3" s="49"/>
      <c r="K3" s="49"/>
      <c r="L3" s="8" t="s">
        <v>222</v>
      </c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4" x14ac:dyDescent="0.3">
      <c r="A4" s="97" t="s">
        <v>43</v>
      </c>
      <c r="B4" s="85"/>
      <c r="C4" s="70" t="s">
        <v>25</v>
      </c>
      <c r="D4" s="12"/>
      <c r="E4" s="22"/>
      <c r="F4" s="14"/>
      <c r="G4" s="45"/>
      <c r="H4" s="45"/>
      <c r="I4" s="45"/>
      <c r="J4" s="49"/>
      <c r="K4" s="49"/>
      <c r="L4" s="8" t="s">
        <v>224</v>
      </c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4" x14ac:dyDescent="0.3">
      <c r="A5" s="97" t="s">
        <v>46</v>
      </c>
      <c r="B5" s="85"/>
      <c r="C5" s="70" t="s">
        <v>25</v>
      </c>
      <c r="D5" s="12"/>
      <c r="E5" s="22"/>
      <c r="F5" s="14"/>
      <c r="G5" s="45"/>
      <c r="H5" s="45"/>
      <c r="I5" s="45"/>
      <c r="J5" s="49"/>
      <c r="K5" s="49"/>
      <c r="L5" s="8" t="s">
        <v>226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8.8" x14ac:dyDescent="0.3">
      <c r="A6" s="97" t="s">
        <v>227</v>
      </c>
      <c r="B6" s="85"/>
      <c r="C6" s="70" t="s">
        <v>25</v>
      </c>
      <c r="D6" s="12"/>
      <c r="E6" s="14"/>
      <c r="F6" s="14"/>
      <c r="G6" s="48"/>
      <c r="H6" s="48"/>
      <c r="I6" s="48"/>
      <c r="J6" s="50"/>
      <c r="K6" s="51" t="s">
        <v>13</v>
      </c>
      <c r="L6" s="8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8.8" x14ac:dyDescent="0.3">
      <c r="A7" s="97" t="s">
        <v>216</v>
      </c>
      <c r="B7" s="85"/>
      <c r="C7" s="70" t="s">
        <v>28</v>
      </c>
      <c r="D7" s="12"/>
      <c r="E7" s="14"/>
      <c r="F7" s="14"/>
      <c r="G7" s="25"/>
      <c r="H7" s="25"/>
      <c r="I7" s="25"/>
      <c r="J7" s="25"/>
      <c r="K7" s="12" t="s">
        <v>13</v>
      </c>
      <c r="L7" s="8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8.8" x14ac:dyDescent="0.3">
      <c r="A8" s="97" t="s">
        <v>229</v>
      </c>
      <c r="B8" s="85"/>
      <c r="C8" s="70" t="s">
        <v>25</v>
      </c>
      <c r="D8" s="15"/>
      <c r="E8" s="14"/>
      <c r="F8" s="14"/>
      <c r="G8" s="12"/>
      <c r="H8" s="15"/>
      <c r="I8" s="15"/>
      <c r="J8" s="15"/>
      <c r="K8" s="12" t="s">
        <v>13</v>
      </c>
      <c r="L8" s="8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4.4" x14ac:dyDescent="0.3">
      <c r="A9" s="97" t="s">
        <v>204</v>
      </c>
      <c r="B9" s="86" t="str">
        <f>HYPERLINK("https://learninglab.usgbc.org/module/6914/10640","Spanish")</f>
        <v>Spanish</v>
      </c>
      <c r="C9" s="70" t="s">
        <v>51</v>
      </c>
      <c r="D9" s="15"/>
      <c r="E9" s="14"/>
      <c r="F9" s="22" t="s">
        <v>13</v>
      </c>
      <c r="G9" s="12" t="s">
        <v>13</v>
      </c>
      <c r="H9" s="12" t="s">
        <v>13</v>
      </c>
      <c r="I9" s="12" t="s">
        <v>13</v>
      </c>
      <c r="J9" s="12" t="s">
        <v>13</v>
      </c>
      <c r="K9" s="12"/>
      <c r="L9" s="8"/>
      <c r="M9" s="17"/>
      <c r="N9" s="17"/>
      <c r="O9" s="17"/>
      <c r="P9" s="19"/>
      <c r="Q9" s="17"/>
      <c r="R9" s="17"/>
      <c r="S9" s="17"/>
      <c r="T9" s="17"/>
      <c r="U9" s="17"/>
      <c r="V9" s="17"/>
    </row>
    <row r="10" spans="1:22" ht="14.4" x14ac:dyDescent="0.3">
      <c r="A10" s="97" t="s">
        <v>231</v>
      </c>
      <c r="B10" s="86" t="str">
        <f>HYPERLINK("https://learninglab.usgbc.org/module/6914/10590","Spanish")</f>
        <v>Spanish</v>
      </c>
      <c r="C10" s="70" t="s">
        <v>51</v>
      </c>
      <c r="D10" s="15"/>
      <c r="E10" s="15"/>
      <c r="F10" s="15"/>
      <c r="G10" s="22" t="s">
        <v>13</v>
      </c>
      <c r="H10" s="22" t="s">
        <v>13</v>
      </c>
      <c r="I10" s="22" t="s">
        <v>13</v>
      </c>
      <c r="J10" s="12" t="s">
        <v>13</v>
      </c>
      <c r="K10" s="12"/>
      <c r="L10" s="8"/>
      <c r="M10" s="17"/>
      <c r="N10" s="17"/>
      <c r="O10" s="17"/>
      <c r="P10" s="19"/>
      <c r="Q10" s="17"/>
      <c r="R10" s="17"/>
      <c r="S10" s="17"/>
      <c r="T10" s="17"/>
      <c r="U10" s="17"/>
      <c r="V10" s="17"/>
    </row>
    <row r="11" spans="1:22" ht="14.4" x14ac:dyDescent="0.3">
      <c r="A11" s="97" t="s">
        <v>207</v>
      </c>
      <c r="B11" s="86" t="str">
        <f>HYPERLINK("https://learninglab.usgbc.org/module/6914/6892","Spanish")</f>
        <v>Spanish</v>
      </c>
      <c r="C11" s="70" t="s">
        <v>51</v>
      </c>
      <c r="D11" s="15"/>
      <c r="E11" s="15"/>
      <c r="F11" s="15"/>
      <c r="G11" s="14"/>
      <c r="H11" s="14"/>
      <c r="I11" s="14"/>
      <c r="J11" s="25"/>
      <c r="K11" s="12"/>
      <c r="L11" s="8" t="s">
        <v>235</v>
      </c>
      <c r="M11" s="17"/>
      <c r="N11" s="17"/>
      <c r="O11" s="17"/>
      <c r="P11" s="19"/>
      <c r="Q11" s="17"/>
      <c r="R11" s="17"/>
      <c r="S11" s="17"/>
      <c r="T11" s="17"/>
      <c r="U11" s="17"/>
      <c r="V11" s="17"/>
    </row>
    <row r="12" spans="1:22" ht="28.8" x14ac:dyDescent="0.3">
      <c r="A12" s="97" t="s">
        <v>242</v>
      </c>
      <c r="B12" s="85"/>
      <c r="C12" s="70" t="s">
        <v>28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22" t="s">
        <v>13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8.8" x14ac:dyDescent="0.3">
      <c r="A13" s="97" t="s">
        <v>75</v>
      </c>
      <c r="B13" s="85"/>
      <c r="C13" s="70" t="s">
        <v>28</v>
      </c>
      <c r="D13" s="14"/>
      <c r="E13" s="14"/>
      <c r="F13" s="14"/>
      <c r="G13" s="14"/>
      <c r="H13" s="22" t="s">
        <v>13</v>
      </c>
      <c r="I13" s="14"/>
      <c r="J13" s="14"/>
      <c r="K13" s="14"/>
      <c r="L13" s="56"/>
      <c r="M13" s="52"/>
      <c r="N13" s="1"/>
      <c r="O13" s="1"/>
      <c r="P13" s="1"/>
      <c r="Q13" s="1"/>
      <c r="R13" s="1"/>
      <c r="S13" s="1"/>
      <c r="T13" s="1"/>
      <c r="U13" s="1"/>
      <c r="V13" s="1"/>
    </row>
    <row r="14" spans="1:22" ht="28.8" x14ac:dyDescent="0.3">
      <c r="A14" s="97" t="s">
        <v>79</v>
      </c>
      <c r="B14" s="85"/>
      <c r="C14" s="70" t="s">
        <v>28</v>
      </c>
      <c r="D14" s="14"/>
      <c r="E14" s="14"/>
      <c r="F14" s="14"/>
      <c r="G14" s="14"/>
      <c r="H14" s="14"/>
      <c r="I14" s="14"/>
      <c r="J14" s="14"/>
      <c r="K14" s="22" t="s">
        <v>13</v>
      </c>
      <c r="L14" s="51"/>
      <c r="M14" s="52"/>
      <c r="N14" s="1"/>
      <c r="O14" s="1"/>
      <c r="P14" s="1"/>
      <c r="Q14" s="1"/>
      <c r="R14" s="1"/>
      <c r="S14" s="1"/>
      <c r="T14" s="1"/>
      <c r="U14" s="1"/>
      <c r="V14" s="1"/>
    </row>
    <row r="15" spans="1:22" ht="28.8" x14ac:dyDescent="0.3">
      <c r="A15" s="97" t="s">
        <v>251</v>
      </c>
      <c r="B15" s="86" t="str">
        <f>HYPERLINK("https://learninglab.usgbc.org/module/5884/5677","Spanish")</f>
        <v>Spanish</v>
      </c>
      <c r="C15" s="70" t="s">
        <v>25</v>
      </c>
      <c r="D15" s="14"/>
      <c r="E15" s="14"/>
      <c r="F15" s="14"/>
      <c r="G15" s="14"/>
      <c r="H15" s="14"/>
      <c r="I15" s="14"/>
      <c r="J15" s="14"/>
      <c r="K15" s="14"/>
      <c r="L15" s="27" t="s">
        <v>256</v>
      </c>
      <c r="M15" s="1"/>
      <c r="N15" s="1"/>
      <c r="O15" s="1"/>
      <c r="P15" s="19"/>
      <c r="Q15" s="1"/>
      <c r="R15" s="1"/>
      <c r="S15" s="1"/>
      <c r="T15" s="1"/>
      <c r="U15" s="1"/>
      <c r="V15" s="1"/>
    </row>
    <row r="16" spans="1:22" ht="14.4" x14ac:dyDescent="0.3">
      <c r="A16" s="97" t="s">
        <v>258</v>
      </c>
      <c r="B16" s="86" t="str">
        <f>HYPERLINK("https://learninglab.usgbc.org/module/11849/11741","Spanish")</f>
        <v>Spanish</v>
      </c>
      <c r="C16" s="70" t="s">
        <v>28</v>
      </c>
      <c r="D16" s="14"/>
      <c r="E16" s="14"/>
      <c r="F16" s="14"/>
      <c r="G16" s="14"/>
      <c r="H16" s="14"/>
      <c r="I16" s="14"/>
      <c r="J16" s="14"/>
      <c r="K16" s="22" t="s">
        <v>13</v>
      </c>
      <c r="L16" s="8"/>
      <c r="M16" s="1"/>
      <c r="N16" s="1"/>
      <c r="O16" s="1"/>
      <c r="P16" s="19"/>
      <c r="Q16" s="1"/>
      <c r="R16" s="1"/>
      <c r="S16" s="1"/>
      <c r="T16" s="1"/>
      <c r="U16" s="1"/>
      <c r="V16" s="1"/>
    </row>
    <row r="17" spans="1:22" ht="28.8" x14ac:dyDescent="0.3">
      <c r="A17" s="97" t="s">
        <v>263</v>
      </c>
      <c r="B17" s="85"/>
      <c r="C17" s="70" t="s">
        <v>28</v>
      </c>
      <c r="D17" s="22" t="s">
        <v>13</v>
      </c>
      <c r="E17" s="14"/>
      <c r="F17" s="14"/>
      <c r="G17" s="14"/>
      <c r="H17" s="22" t="s">
        <v>13</v>
      </c>
      <c r="I17" s="14"/>
      <c r="J17" s="14"/>
      <c r="K17" s="14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8.8" x14ac:dyDescent="0.3">
      <c r="A18" s="97" t="s">
        <v>265</v>
      </c>
      <c r="B18" s="85"/>
      <c r="C18" s="70" t="s">
        <v>28</v>
      </c>
      <c r="D18" s="22" t="s">
        <v>13</v>
      </c>
      <c r="E18" s="14"/>
      <c r="F18" s="14"/>
      <c r="G18" s="22" t="s">
        <v>13</v>
      </c>
      <c r="H18" s="22" t="s">
        <v>13</v>
      </c>
      <c r="I18" s="22" t="s">
        <v>13</v>
      </c>
      <c r="J18" s="22" t="s">
        <v>13</v>
      </c>
      <c r="K18" s="14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8" x14ac:dyDescent="0.3">
      <c r="A19" s="97" t="s">
        <v>266</v>
      </c>
      <c r="B19" s="85"/>
      <c r="C19" s="70" t="s">
        <v>28</v>
      </c>
      <c r="D19" s="14"/>
      <c r="E19" s="14"/>
      <c r="F19" s="14"/>
      <c r="G19" s="22" t="s">
        <v>13</v>
      </c>
      <c r="H19" s="22" t="s">
        <v>13</v>
      </c>
      <c r="I19" s="22" t="s">
        <v>13</v>
      </c>
      <c r="J19" s="22" t="s">
        <v>13</v>
      </c>
      <c r="K19" s="14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8.8" x14ac:dyDescent="0.3">
      <c r="A20" s="97" t="s">
        <v>117</v>
      </c>
      <c r="B20" s="85"/>
      <c r="C20" s="70" t="s">
        <v>28</v>
      </c>
      <c r="D20" s="14"/>
      <c r="E20" s="14"/>
      <c r="F20" s="14"/>
      <c r="G20" s="14"/>
      <c r="H20" s="22" t="s">
        <v>13</v>
      </c>
      <c r="I20" s="14"/>
      <c r="J20" s="14"/>
      <c r="K20" s="14"/>
      <c r="L20" s="27" t="s">
        <v>268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8.8" x14ac:dyDescent="0.3">
      <c r="A21" s="97" t="s">
        <v>108</v>
      </c>
      <c r="B21" s="85"/>
      <c r="C21" s="70" t="s">
        <v>28</v>
      </c>
      <c r="D21" s="14"/>
      <c r="E21" s="14"/>
      <c r="F21" s="14"/>
      <c r="G21" s="14"/>
      <c r="H21" s="22" t="s">
        <v>13</v>
      </c>
      <c r="I21" s="14"/>
      <c r="J21" s="22" t="s">
        <v>13</v>
      </c>
      <c r="K21" s="14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4" x14ac:dyDescent="0.3">
      <c r="A22" s="97" t="s">
        <v>114</v>
      </c>
      <c r="B22" s="86" t="str">
        <f>HYPERLINK("https://learninglab.usgbc.org/module/5018/8603","Spanish")</f>
        <v>Spanish</v>
      </c>
      <c r="C22" s="70" t="s">
        <v>25</v>
      </c>
      <c r="D22" s="14"/>
      <c r="E22" s="14"/>
      <c r="F22" s="14"/>
      <c r="G22" s="14"/>
      <c r="H22" s="14"/>
      <c r="I22" s="14"/>
      <c r="J22" s="14"/>
      <c r="K22" s="14"/>
      <c r="L22" s="8" t="s">
        <v>272</v>
      </c>
      <c r="M22" s="1"/>
      <c r="N22" s="1"/>
      <c r="O22" s="1"/>
      <c r="P22" s="19"/>
      <c r="Q22" s="1"/>
      <c r="R22" s="1"/>
      <c r="S22" s="1"/>
      <c r="T22" s="1"/>
      <c r="U22" s="1"/>
      <c r="V22" s="1"/>
    </row>
    <row r="23" spans="1:22" ht="28.8" x14ac:dyDescent="0.3">
      <c r="A23" s="97" t="s">
        <v>273</v>
      </c>
      <c r="B23" s="86" t="str">
        <f>HYPERLINK("https://learninglab.usgbc.org/module/7004/6999","Spanish")</f>
        <v>Spanish</v>
      </c>
      <c r="C23" s="70" t="s">
        <v>25</v>
      </c>
      <c r="D23" s="14"/>
      <c r="E23" s="14"/>
      <c r="F23" s="14"/>
      <c r="G23" s="14"/>
      <c r="H23" s="22" t="s">
        <v>13</v>
      </c>
      <c r="I23" s="14"/>
      <c r="J23" s="22" t="s">
        <v>13</v>
      </c>
      <c r="K23" s="14"/>
      <c r="L23" s="27" t="s">
        <v>275</v>
      </c>
      <c r="M23" s="1"/>
      <c r="N23" s="1"/>
      <c r="O23" s="1"/>
      <c r="P23" s="19"/>
      <c r="Q23" s="1"/>
      <c r="R23" s="1"/>
      <c r="S23" s="1"/>
      <c r="T23" s="1"/>
      <c r="U23" s="1"/>
      <c r="V23" s="1"/>
    </row>
    <row r="24" spans="1:22" ht="14.4" x14ac:dyDescent="0.3">
      <c r="A24" s="97" t="s">
        <v>276</v>
      </c>
      <c r="B24" s="86" t="str">
        <f>HYPERLINK("https://learninglab.usgbc.org/module/7004/10467","Spanish")</f>
        <v>Spanish</v>
      </c>
      <c r="C24" s="70" t="s">
        <v>25</v>
      </c>
      <c r="D24" s="14"/>
      <c r="E24" s="14"/>
      <c r="F24" s="14"/>
      <c r="G24" s="14"/>
      <c r="H24" s="22" t="s">
        <v>13</v>
      </c>
      <c r="I24" s="14"/>
      <c r="J24" s="14"/>
      <c r="K24" s="14"/>
      <c r="L24" s="8"/>
      <c r="M24" s="1"/>
      <c r="N24" s="1"/>
      <c r="O24" s="1"/>
      <c r="P24" s="19"/>
      <c r="Q24" s="1"/>
      <c r="R24" s="1"/>
      <c r="S24" s="1"/>
      <c r="T24" s="1"/>
      <c r="U24" s="1"/>
      <c r="V24" s="1"/>
    </row>
    <row r="25" spans="1:22" ht="14.4" x14ac:dyDescent="0.3">
      <c r="A25" s="97" t="s">
        <v>277</v>
      </c>
      <c r="B25" s="86" t="str">
        <f>HYPERLINK("https://learninglab.usgbc.org/module/7004/10439","Spanish")</f>
        <v>Spanish</v>
      </c>
      <c r="C25" s="70" t="s">
        <v>25</v>
      </c>
      <c r="D25" s="14"/>
      <c r="E25" s="14"/>
      <c r="F25" s="14"/>
      <c r="G25" s="14"/>
      <c r="H25" s="22" t="s">
        <v>13</v>
      </c>
      <c r="I25" s="14"/>
      <c r="J25" s="22" t="s">
        <v>13</v>
      </c>
      <c r="K25" s="14"/>
      <c r="L25" s="8" t="s">
        <v>279</v>
      </c>
      <c r="M25" s="1"/>
      <c r="N25" s="1"/>
      <c r="O25" s="1"/>
      <c r="P25" s="19"/>
      <c r="Q25" s="1"/>
      <c r="R25" s="1"/>
      <c r="S25" s="1"/>
      <c r="T25" s="1"/>
      <c r="U25" s="1"/>
      <c r="V25" s="1"/>
    </row>
    <row r="26" spans="1:22" ht="14.4" x14ac:dyDescent="0.3">
      <c r="A26" s="97" t="s">
        <v>280</v>
      </c>
      <c r="B26" s="86" t="str">
        <f>HYPERLINK("https://learninglab.usgbc.org/module/7004/10462","Spanish")</f>
        <v>Spanish</v>
      </c>
      <c r="C26" s="70" t="s">
        <v>25</v>
      </c>
      <c r="D26" s="14"/>
      <c r="E26" s="14"/>
      <c r="F26" s="14"/>
      <c r="G26" s="14"/>
      <c r="H26" s="22" t="s">
        <v>13</v>
      </c>
      <c r="I26" s="14"/>
      <c r="J26" s="22" t="s">
        <v>13</v>
      </c>
      <c r="K26" s="14"/>
      <c r="L26" s="8"/>
      <c r="M26" s="1"/>
      <c r="N26" s="1"/>
      <c r="O26" s="1"/>
      <c r="P26" s="19"/>
      <c r="Q26" s="1"/>
      <c r="R26" s="1"/>
      <c r="S26" s="1"/>
      <c r="T26" s="1"/>
      <c r="U26" s="1"/>
      <c r="V26" s="1"/>
    </row>
    <row r="27" spans="1:22" s="43" customFormat="1" ht="28.8" x14ac:dyDescent="0.3">
      <c r="A27" s="99" t="s">
        <v>67</v>
      </c>
      <c r="B27" s="84"/>
      <c r="C27" s="73" t="s">
        <v>28</v>
      </c>
      <c r="D27" s="40"/>
      <c r="E27" s="40"/>
      <c r="F27" s="39" t="s">
        <v>13</v>
      </c>
      <c r="G27" s="40"/>
      <c r="H27" s="40"/>
      <c r="I27" s="40"/>
      <c r="J27" s="40"/>
      <c r="K27" s="40"/>
      <c r="L27" s="46"/>
      <c r="M27" s="112"/>
      <c r="N27" s="112"/>
      <c r="O27" s="113"/>
      <c r="P27" s="112"/>
      <c r="Q27" s="112"/>
      <c r="R27" s="112"/>
      <c r="S27" s="112"/>
      <c r="T27" s="112"/>
      <c r="U27" s="109"/>
      <c r="V27" s="109"/>
    </row>
    <row r="28" spans="1:22" s="43" customFormat="1" ht="28.8" x14ac:dyDescent="0.3">
      <c r="A28" s="99" t="s">
        <v>69</v>
      </c>
      <c r="B28" s="84"/>
      <c r="C28" s="73" t="s">
        <v>28</v>
      </c>
      <c r="D28" s="39" t="s">
        <v>13</v>
      </c>
      <c r="E28" s="40"/>
      <c r="F28" s="40"/>
      <c r="G28" s="40"/>
      <c r="H28" s="39" t="s">
        <v>13</v>
      </c>
      <c r="I28" s="40"/>
      <c r="J28" s="40"/>
      <c r="K28" s="39" t="s">
        <v>13</v>
      </c>
      <c r="L28" s="46"/>
      <c r="M28" s="112"/>
      <c r="N28" s="112"/>
      <c r="O28" s="113"/>
      <c r="P28" s="112"/>
      <c r="Q28" s="112"/>
      <c r="R28" s="112"/>
      <c r="S28" s="112"/>
      <c r="T28" s="112"/>
      <c r="U28" s="109"/>
      <c r="V28" s="109"/>
    </row>
    <row r="29" spans="1:22" s="43" customFormat="1" ht="28.8" x14ac:dyDescent="0.3">
      <c r="A29" s="99" t="s">
        <v>238</v>
      </c>
      <c r="B29" s="84"/>
      <c r="C29" s="73" t="s">
        <v>28</v>
      </c>
      <c r="D29" s="39" t="s">
        <v>13</v>
      </c>
      <c r="E29" s="39" t="s">
        <v>13</v>
      </c>
      <c r="F29" s="39" t="s">
        <v>13</v>
      </c>
      <c r="G29" s="39" t="s">
        <v>13</v>
      </c>
      <c r="H29" s="39" t="s">
        <v>13</v>
      </c>
      <c r="I29" s="40"/>
      <c r="J29" s="40"/>
      <c r="K29" s="40"/>
      <c r="L29" s="46" t="s">
        <v>244</v>
      </c>
      <c r="M29" s="112"/>
      <c r="N29" s="112"/>
      <c r="O29" s="113"/>
      <c r="P29" s="112"/>
      <c r="Q29" s="112"/>
      <c r="R29" s="112"/>
      <c r="S29" s="112"/>
      <c r="T29" s="112"/>
      <c r="U29" s="109"/>
      <c r="V29" s="109"/>
    </row>
    <row r="30" spans="1:22" s="43" customFormat="1" ht="28.8" x14ac:dyDescent="0.3">
      <c r="A30" s="99" t="s">
        <v>86</v>
      </c>
      <c r="B30" s="84"/>
      <c r="C30" s="73" t="s">
        <v>28</v>
      </c>
      <c r="D30" s="39" t="s">
        <v>13</v>
      </c>
      <c r="E30" s="40"/>
      <c r="F30" s="39" t="s">
        <v>13</v>
      </c>
      <c r="G30" s="40"/>
      <c r="H30" s="40"/>
      <c r="I30" s="40"/>
      <c r="J30" s="40"/>
      <c r="K30" s="40"/>
      <c r="L30" s="46" t="s">
        <v>247</v>
      </c>
      <c r="M30" s="112"/>
      <c r="N30" s="112"/>
      <c r="O30" s="113"/>
      <c r="P30" s="112"/>
      <c r="Q30" s="112"/>
      <c r="R30" s="112"/>
      <c r="S30" s="112"/>
      <c r="T30" s="112"/>
      <c r="U30" s="109"/>
      <c r="V30" s="109"/>
    </row>
    <row r="31" spans="1:22" s="43" customFormat="1" ht="28.8" x14ac:dyDescent="0.3">
      <c r="A31" s="99" t="s">
        <v>250</v>
      </c>
      <c r="B31" s="84"/>
      <c r="C31" s="73" t="s">
        <v>28</v>
      </c>
      <c r="D31" s="39" t="s">
        <v>13</v>
      </c>
      <c r="E31" s="40"/>
      <c r="F31" s="40"/>
      <c r="G31" s="39" t="s">
        <v>13</v>
      </c>
      <c r="H31" s="39" t="s">
        <v>13</v>
      </c>
      <c r="I31" s="39" t="s">
        <v>13</v>
      </c>
      <c r="J31" s="39" t="s">
        <v>13</v>
      </c>
      <c r="K31" s="40"/>
      <c r="L31" s="46"/>
      <c r="M31" s="112"/>
      <c r="N31" s="112"/>
      <c r="O31" s="113"/>
      <c r="P31" s="112"/>
      <c r="Q31" s="112"/>
      <c r="R31" s="112"/>
      <c r="S31" s="112"/>
      <c r="T31" s="112"/>
      <c r="U31" s="109"/>
      <c r="V31" s="109"/>
    </row>
    <row r="32" spans="1:22" s="43" customFormat="1" ht="14.4" x14ac:dyDescent="0.3">
      <c r="A32" s="99" t="s">
        <v>167</v>
      </c>
      <c r="B32" s="84"/>
      <c r="C32" s="73" t="s">
        <v>28</v>
      </c>
      <c r="D32" s="40"/>
      <c r="E32" s="40"/>
      <c r="F32" s="40"/>
      <c r="G32" s="40"/>
      <c r="H32" s="40"/>
      <c r="I32" s="40"/>
      <c r="J32" s="40"/>
      <c r="K32" s="39" t="s">
        <v>13</v>
      </c>
      <c r="L32" s="46"/>
      <c r="M32" s="112"/>
      <c r="N32" s="112"/>
      <c r="O32" s="113"/>
      <c r="P32" s="112"/>
      <c r="Q32" s="112"/>
      <c r="R32" s="112"/>
      <c r="S32" s="112"/>
      <c r="T32" s="112"/>
      <c r="U32" s="109"/>
      <c r="V32" s="109"/>
    </row>
    <row r="33" spans="1:22" s="43" customFormat="1" ht="14.4" x14ac:dyDescent="0.3">
      <c r="A33" s="100" t="str">
        <f>HYPERLINK("https://learninglab.usgbc.org/module/15347/15211","Innovation and Design Process: The Importance of Place")</f>
        <v>Innovation and Design Process: The Importance of Place</v>
      </c>
      <c r="B33" s="84"/>
      <c r="C33" s="73" t="s">
        <v>28</v>
      </c>
      <c r="D33" s="44"/>
      <c r="E33" s="46" t="s">
        <v>13</v>
      </c>
      <c r="F33" s="44"/>
      <c r="G33" s="44"/>
      <c r="H33" s="44"/>
      <c r="I33" s="44"/>
      <c r="J33" s="44"/>
      <c r="K33" s="46" t="s">
        <v>13</v>
      </c>
      <c r="L33" s="44"/>
      <c r="M33" s="112"/>
      <c r="N33" s="112"/>
      <c r="O33" s="113"/>
      <c r="P33" s="112"/>
      <c r="Q33" s="112"/>
      <c r="R33" s="112"/>
      <c r="S33" s="112"/>
      <c r="T33" s="112"/>
      <c r="U33" s="109"/>
      <c r="V33" s="109"/>
    </row>
    <row r="34" spans="1:22" ht="14.4" x14ac:dyDescent="0.3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8.2" x14ac:dyDescent="0.3">
      <c r="A35" s="101" t="s">
        <v>283</v>
      </c>
      <c r="B35" s="24"/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ht="14.4" x14ac:dyDescent="0.3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4" x14ac:dyDescent="0.3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4" x14ac:dyDescent="0.3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4" x14ac:dyDescent="0.3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4" x14ac:dyDescent="0.3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4" x14ac:dyDescent="0.3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4" x14ac:dyDescent="0.3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4" x14ac:dyDescent="0.3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4" x14ac:dyDescent="0.3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4" x14ac:dyDescent="0.3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4" x14ac:dyDescent="0.3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4" x14ac:dyDescent="0.3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4" x14ac:dyDescent="0.3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4" x14ac:dyDescent="0.3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4" x14ac:dyDescent="0.3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4" x14ac:dyDescent="0.3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4" x14ac:dyDescent="0.3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4" x14ac:dyDescent="0.3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4" x14ac:dyDescent="0.3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4" x14ac:dyDescent="0.3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4" x14ac:dyDescent="0.3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4" x14ac:dyDescent="0.3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4" x14ac:dyDescent="0.3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4" x14ac:dyDescent="0.3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4" x14ac:dyDescent="0.3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4" x14ac:dyDescent="0.3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4" x14ac:dyDescent="0.3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4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4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4" x14ac:dyDescent="0.3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4" x14ac:dyDescent="0.3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4" x14ac:dyDescent="0.3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4" x14ac:dyDescent="0.3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4" x14ac:dyDescent="0.3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4" x14ac:dyDescent="0.3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4" x14ac:dyDescent="0.3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4" x14ac:dyDescent="0.3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4" x14ac:dyDescent="0.3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4" x14ac:dyDescent="0.3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4" x14ac:dyDescent="0.3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4" x14ac:dyDescent="0.3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4" x14ac:dyDescent="0.3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4" x14ac:dyDescent="0.3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4" x14ac:dyDescent="0.3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4" x14ac:dyDescent="0.3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4" x14ac:dyDescent="0.3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4" x14ac:dyDescent="0.3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4" x14ac:dyDescent="0.3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4" x14ac:dyDescent="0.3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4" x14ac:dyDescent="0.3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4" x14ac:dyDescent="0.3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4" x14ac:dyDescent="0.3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4" x14ac:dyDescent="0.3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4" x14ac:dyDescent="0.3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4" x14ac:dyDescent="0.3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4" x14ac:dyDescent="0.3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4" x14ac:dyDescent="0.3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4" x14ac:dyDescent="0.3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4" x14ac:dyDescent="0.3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4" x14ac:dyDescent="0.3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4" x14ac:dyDescent="0.3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4" x14ac:dyDescent="0.3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4" x14ac:dyDescent="0.3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4" x14ac:dyDescent="0.3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4" x14ac:dyDescent="0.3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4" x14ac:dyDescent="0.3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4" x14ac:dyDescent="0.3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4" x14ac:dyDescent="0.3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4" x14ac:dyDescent="0.3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4" x14ac:dyDescent="0.3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4" x14ac:dyDescent="0.3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4" x14ac:dyDescent="0.3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4" x14ac:dyDescent="0.3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4" x14ac:dyDescent="0.3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4" x14ac:dyDescent="0.3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4" x14ac:dyDescent="0.3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4" x14ac:dyDescent="0.3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4" x14ac:dyDescent="0.3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4" x14ac:dyDescent="0.3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4" x14ac:dyDescent="0.3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4" x14ac:dyDescent="0.3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4" x14ac:dyDescent="0.3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4" x14ac:dyDescent="0.3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4" x14ac:dyDescent="0.3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4" x14ac:dyDescent="0.3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4" x14ac:dyDescent="0.3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4" x14ac:dyDescent="0.3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4" x14ac:dyDescent="0.3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4" x14ac:dyDescent="0.3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4" x14ac:dyDescent="0.3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4" x14ac:dyDescent="0.3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4" x14ac:dyDescent="0.3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4" x14ac:dyDescent="0.3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4" x14ac:dyDescent="0.3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4" x14ac:dyDescent="0.3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4" x14ac:dyDescent="0.3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4" x14ac:dyDescent="0.3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4" x14ac:dyDescent="0.3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4" x14ac:dyDescent="0.3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4" x14ac:dyDescent="0.3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4" x14ac:dyDescent="0.3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4" x14ac:dyDescent="0.3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4" x14ac:dyDescent="0.3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4" x14ac:dyDescent="0.3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4" x14ac:dyDescent="0.3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4" x14ac:dyDescent="0.3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4" x14ac:dyDescent="0.3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4" x14ac:dyDescent="0.3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4" x14ac:dyDescent="0.3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4" x14ac:dyDescent="0.3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4" x14ac:dyDescent="0.3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4" x14ac:dyDescent="0.3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4" x14ac:dyDescent="0.3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4" x14ac:dyDescent="0.3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4" x14ac:dyDescent="0.3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4" x14ac:dyDescent="0.3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4" x14ac:dyDescent="0.3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4" x14ac:dyDescent="0.3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4" x14ac:dyDescent="0.3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4" x14ac:dyDescent="0.3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4" x14ac:dyDescent="0.3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4" x14ac:dyDescent="0.3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4" x14ac:dyDescent="0.3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4" x14ac:dyDescent="0.3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4" x14ac:dyDescent="0.3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4" x14ac:dyDescent="0.3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4" x14ac:dyDescent="0.3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4" x14ac:dyDescent="0.3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4" x14ac:dyDescent="0.3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4" x14ac:dyDescent="0.3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4" x14ac:dyDescent="0.3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4" x14ac:dyDescent="0.3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4" x14ac:dyDescent="0.3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4" x14ac:dyDescent="0.3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4" x14ac:dyDescent="0.3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4" x14ac:dyDescent="0.3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4" x14ac:dyDescent="0.3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4" x14ac:dyDescent="0.3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4" x14ac:dyDescent="0.3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4" x14ac:dyDescent="0.3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4" x14ac:dyDescent="0.3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4" x14ac:dyDescent="0.3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4" x14ac:dyDescent="0.3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4" x14ac:dyDescent="0.3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4" x14ac:dyDescent="0.3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4" x14ac:dyDescent="0.3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4" x14ac:dyDescent="0.3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4" x14ac:dyDescent="0.3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4" x14ac:dyDescent="0.3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4" x14ac:dyDescent="0.3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4" x14ac:dyDescent="0.3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4" x14ac:dyDescent="0.3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4" x14ac:dyDescent="0.3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4" x14ac:dyDescent="0.3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4" x14ac:dyDescent="0.3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4" x14ac:dyDescent="0.3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4" x14ac:dyDescent="0.3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4" x14ac:dyDescent="0.3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4" x14ac:dyDescent="0.3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4" x14ac:dyDescent="0.3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4" x14ac:dyDescent="0.3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4" x14ac:dyDescent="0.3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4" x14ac:dyDescent="0.3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4" x14ac:dyDescent="0.3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4" x14ac:dyDescent="0.3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4" x14ac:dyDescent="0.3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4" x14ac:dyDescent="0.3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4" x14ac:dyDescent="0.3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4" x14ac:dyDescent="0.3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4" x14ac:dyDescent="0.3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4" x14ac:dyDescent="0.3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4" x14ac:dyDescent="0.3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4" x14ac:dyDescent="0.3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4" x14ac:dyDescent="0.3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4" x14ac:dyDescent="0.3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4" x14ac:dyDescent="0.3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4" x14ac:dyDescent="0.3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4" x14ac:dyDescent="0.3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4" x14ac:dyDescent="0.3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4" x14ac:dyDescent="0.3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4" x14ac:dyDescent="0.3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4" x14ac:dyDescent="0.3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4" x14ac:dyDescent="0.3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4" x14ac:dyDescent="0.3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4" x14ac:dyDescent="0.3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4" x14ac:dyDescent="0.3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4" x14ac:dyDescent="0.3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4" x14ac:dyDescent="0.3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4" x14ac:dyDescent="0.3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4" x14ac:dyDescent="0.3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4" x14ac:dyDescent="0.3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4" x14ac:dyDescent="0.3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4" x14ac:dyDescent="0.3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4" x14ac:dyDescent="0.3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4" x14ac:dyDescent="0.3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4" x14ac:dyDescent="0.3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4" x14ac:dyDescent="0.3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4" x14ac:dyDescent="0.3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4" x14ac:dyDescent="0.3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4" x14ac:dyDescent="0.3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4" x14ac:dyDescent="0.3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4" x14ac:dyDescent="0.3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4" x14ac:dyDescent="0.3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4" x14ac:dyDescent="0.3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4" x14ac:dyDescent="0.3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4" x14ac:dyDescent="0.3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4" x14ac:dyDescent="0.3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4" x14ac:dyDescent="0.3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4" x14ac:dyDescent="0.3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4" x14ac:dyDescent="0.3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4" x14ac:dyDescent="0.3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4" x14ac:dyDescent="0.3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4" x14ac:dyDescent="0.3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4" x14ac:dyDescent="0.3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4" x14ac:dyDescent="0.3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4" x14ac:dyDescent="0.3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4" x14ac:dyDescent="0.3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4" x14ac:dyDescent="0.3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4" x14ac:dyDescent="0.3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4" x14ac:dyDescent="0.3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4" x14ac:dyDescent="0.3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4" x14ac:dyDescent="0.3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4" x14ac:dyDescent="0.3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4" x14ac:dyDescent="0.3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4" x14ac:dyDescent="0.3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4" x14ac:dyDescent="0.3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4" x14ac:dyDescent="0.3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4" x14ac:dyDescent="0.3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4" x14ac:dyDescent="0.3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4" x14ac:dyDescent="0.3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4" x14ac:dyDescent="0.3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4" x14ac:dyDescent="0.3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4" x14ac:dyDescent="0.3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4" x14ac:dyDescent="0.3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4" x14ac:dyDescent="0.3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4" x14ac:dyDescent="0.3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4" x14ac:dyDescent="0.3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4" x14ac:dyDescent="0.3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4" x14ac:dyDescent="0.3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4" x14ac:dyDescent="0.3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4" x14ac:dyDescent="0.3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4" x14ac:dyDescent="0.3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4" x14ac:dyDescent="0.3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4" x14ac:dyDescent="0.3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4" x14ac:dyDescent="0.3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4" x14ac:dyDescent="0.3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4" x14ac:dyDescent="0.3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4" x14ac:dyDescent="0.3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4" x14ac:dyDescent="0.3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4" x14ac:dyDescent="0.3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4" x14ac:dyDescent="0.3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4" x14ac:dyDescent="0.3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4" x14ac:dyDescent="0.3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4" x14ac:dyDescent="0.3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4" x14ac:dyDescent="0.3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4" x14ac:dyDescent="0.3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4" x14ac:dyDescent="0.3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4" x14ac:dyDescent="0.3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4" x14ac:dyDescent="0.3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4" x14ac:dyDescent="0.3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4" x14ac:dyDescent="0.3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4" x14ac:dyDescent="0.3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4" x14ac:dyDescent="0.3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4" x14ac:dyDescent="0.3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4" x14ac:dyDescent="0.3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4" x14ac:dyDescent="0.3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4" x14ac:dyDescent="0.3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4" x14ac:dyDescent="0.3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4" x14ac:dyDescent="0.3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4" x14ac:dyDescent="0.3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4" x14ac:dyDescent="0.3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4" x14ac:dyDescent="0.3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4" x14ac:dyDescent="0.3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4" x14ac:dyDescent="0.3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4" x14ac:dyDescent="0.3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4" x14ac:dyDescent="0.3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4" x14ac:dyDescent="0.3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4" x14ac:dyDescent="0.3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4" x14ac:dyDescent="0.3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4" x14ac:dyDescent="0.3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4" x14ac:dyDescent="0.3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4" x14ac:dyDescent="0.3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4" x14ac:dyDescent="0.3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4" x14ac:dyDescent="0.3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4" x14ac:dyDescent="0.3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4" x14ac:dyDescent="0.3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4" x14ac:dyDescent="0.3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4" x14ac:dyDescent="0.3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4" x14ac:dyDescent="0.3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4" x14ac:dyDescent="0.3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4" x14ac:dyDescent="0.3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4" x14ac:dyDescent="0.3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4" x14ac:dyDescent="0.3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4" x14ac:dyDescent="0.3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4" x14ac:dyDescent="0.3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4" x14ac:dyDescent="0.3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4" x14ac:dyDescent="0.3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4" x14ac:dyDescent="0.3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4" x14ac:dyDescent="0.3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4" x14ac:dyDescent="0.3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4" x14ac:dyDescent="0.3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4" x14ac:dyDescent="0.3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4" x14ac:dyDescent="0.3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4" x14ac:dyDescent="0.3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4" x14ac:dyDescent="0.3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4" x14ac:dyDescent="0.3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4" x14ac:dyDescent="0.3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4" x14ac:dyDescent="0.3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4" x14ac:dyDescent="0.3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4" x14ac:dyDescent="0.3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4" x14ac:dyDescent="0.3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4" x14ac:dyDescent="0.3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4" x14ac:dyDescent="0.3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4" x14ac:dyDescent="0.3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4" x14ac:dyDescent="0.3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4" x14ac:dyDescent="0.3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4" x14ac:dyDescent="0.3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4" x14ac:dyDescent="0.3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4" x14ac:dyDescent="0.3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4" x14ac:dyDescent="0.3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4" x14ac:dyDescent="0.3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4" x14ac:dyDescent="0.3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4" x14ac:dyDescent="0.3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4" x14ac:dyDescent="0.3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4" x14ac:dyDescent="0.3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4" x14ac:dyDescent="0.3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4" x14ac:dyDescent="0.3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4" x14ac:dyDescent="0.3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4" x14ac:dyDescent="0.3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4" x14ac:dyDescent="0.3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4" x14ac:dyDescent="0.3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4" x14ac:dyDescent="0.3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4" x14ac:dyDescent="0.3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4" x14ac:dyDescent="0.3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4" x14ac:dyDescent="0.3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4" x14ac:dyDescent="0.3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4" x14ac:dyDescent="0.3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4" x14ac:dyDescent="0.3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4" x14ac:dyDescent="0.3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4" x14ac:dyDescent="0.3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4" x14ac:dyDescent="0.3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4" x14ac:dyDescent="0.3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4" x14ac:dyDescent="0.3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4" x14ac:dyDescent="0.3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4" x14ac:dyDescent="0.3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4" x14ac:dyDescent="0.3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4" x14ac:dyDescent="0.3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4" x14ac:dyDescent="0.3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4" x14ac:dyDescent="0.3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4" x14ac:dyDescent="0.3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4" x14ac:dyDescent="0.3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4" x14ac:dyDescent="0.3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4" x14ac:dyDescent="0.3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4" x14ac:dyDescent="0.3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4" x14ac:dyDescent="0.3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4" x14ac:dyDescent="0.3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4" x14ac:dyDescent="0.3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4" x14ac:dyDescent="0.3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4" x14ac:dyDescent="0.3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4" x14ac:dyDescent="0.3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4" x14ac:dyDescent="0.3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4" x14ac:dyDescent="0.3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4" x14ac:dyDescent="0.3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4" x14ac:dyDescent="0.3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4" x14ac:dyDescent="0.3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4" x14ac:dyDescent="0.3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4" x14ac:dyDescent="0.3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4" x14ac:dyDescent="0.3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4" x14ac:dyDescent="0.3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4" x14ac:dyDescent="0.3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4" x14ac:dyDescent="0.3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4" x14ac:dyDescent="0.3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4" x14ac:dyDescent="0.3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4" x14ac:dyDescent="0.3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4" x14ac:dyDescent="0.3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4" x14ac:dyDescent="0.3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4" x14ac:dyDescent="0.3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4" x14ac:dyDescent="0.3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4" x14ac:dyDescent="0.3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4" x14ac:dyDescent="0.3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4" x14ac:dyDescent="0.3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4" x14ac:dyDescent="0.3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4" x14ac:dyDescent="0.3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4" x14ac:dyDescent="0.3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4" x14ac:dyDescent="0.3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4" x14ac:dyDescent="0.3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4" x14ac:dyDescent="0.3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4" x14ac:dyDescent="0.3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4" x14ac:dyDescent="0.3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4" x14ac:dyDescent="0.3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4" x14ac:dyDescent="0.3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4" x14ac:dyDescent="0.3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4" x14ac:dyDescent="0.3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4" x14ac:dyDescent="0.3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4" x14ac:dyDescent="0.3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4" x14ac:dyDescent="0.3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4" x14ac:dyDescent="0.3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4" x14ac:dyDescent="0.3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4" x14ac:dyDescent="0.3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4" x14ac:dyDescent="0.3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4" x14ac:dyDescent="0.3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4" x14ac:dyDescent="0.3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4" x14ac:dyDescent="0.3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4" x14ac:dyDescent="0.3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4" x14ac:dyDescent="0.3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4" x14ac:dyDescent="0.3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4" x14ac:dyDescent="0.3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4" x14ac:dyDescent="0.3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4" x14ac:dyDescent="0.3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4" x14ac:dyDescent="0.3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4" x14ac:dyDescent="0.3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4" x14ac:dyDescent="0.3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4" x14ac:dyDescent="0.3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4" x14ac:dyDescent="0.3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4" x14ac:dyDescent="0.3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4" x14ac:dyDescent="0.3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4" x14ac:dyDescent="0.3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4" x14ac:dyDescent="0.3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4" x14ac:dyDescent="0.3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4" x14ac:dyDescent="0.3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4" x14ac:dyDescent="0.3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4" x14ac:dyDescent="0.3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4" x14ac:dyDescent="0.3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4" x14ac:dyDescent="0.3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4" x14ac:dyDescent="0.3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4" x14ac:dyDescent="0.3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4" x14ac:dyDescent="0.3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4" x14ac:dyDescent="0.3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4" x14ac:dyDescent="0.3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4" x14ac:dyDescent="0.3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4" x14ac:dyDescent="0.3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4" x14ac:dyDescent="0.3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4" x14ac:dyDescent="0.3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4" x14ac:dyDescent="0.3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4" x14ac:dyDescent="0.3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4" x14ac:dyDescent="0.3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4" x14ac:dyDescent="0.3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4" x14ac:dyDescent="0.3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4" x14ac:dyDescent="0.3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4" x14ac:dyDescent="0.3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4" x14ac:dyDescent="0.3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4" x14ac:dyDescent="0.3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4" x14ac:dyDescent="0.3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4" x14ac:dyDescent="0.3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4" x14ac:dyDescent="0.3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4" x14ac:dyDescent="0.3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4" x14ac:dyDescent="0.3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4" x14ac:dyDescent="0.3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4" x14ac:dyDescent="0.3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4" x14ac:dyDescent="0.3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4" x14ac:dyDescent="0.3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4" x14ac:dyDescent="0.3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4" x14ac:dyDescent="0.3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4" x14ac:dyDescent="0.3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4" x14ac:dyDescent="0.3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4" x14ac:dyDescent="0.3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4" x14ac:dyDescent="0.3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4" x14ac:dyDescent="0.3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4" x14ac:dyDescent="0.3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4" x14ac:dyDescent="0.3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4" x14ac:dyDescent="0.3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4" x14ac:dyDescent="0.3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4" x14ac:dyDescent="0.3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4" x14ac:dyDescent="0.3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4" x14ac:dyDescent="0.3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4" x14ac:dyDescent="0.3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4" x14ac:dyDescent="0.3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4" x14ac:dyDescent="0.3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4" x14ac:dyDescent="0.3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4" x14ac:dyDescent="0.3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4" x14ac:dyDescent="0.3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4" x14ac:dyDescent="0.3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4" x14ac:dyDescent="0.3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4" x14ac:dyDescent="0.3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4" x14ac:dyDescent="0.3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4" x14ac:dyDescent="0.3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4" x14ac:dyDescent="0.3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4" x14ac:dyDescent="0.3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4" x14ac:dyDescent="0.3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4" x14ac:dyDescent="0.3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4" x14ac:dyDescent="0.3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4" x14ac:dyDescent="0.3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4" x14ac:dyDescent="0.3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4" x14ac:dyDescent="0.3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4" x14ac:dyDescent="0.3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4" x14ac:dyDescent="0.3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4" x14ac:dyDescent="0.3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4" x14ac:dyDescent="0.3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4" x14ac:dyDescent="0.3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4" x14ac:dyDescent="0.3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4" x14ac:dyDescent="0.3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4" x14ac:dyDescent="0.3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4" x14ac:dyDescent="0.3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4" x14ac:dyDescent="0.3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4" x14ac:dyDescent="0.3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4" x14ac:dyDescent="0.3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4" x14ac:dyDescent="0.3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4" x14ac:dyDescent="0.3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4" x14ac:dyDescent="0.3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4" x14ac:dyDescent="0.3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4" x14ac:dyDescent="0.3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4" x14ac:dyDescent="0.3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4" x14ac:dyDescent="0.3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4" x14ac:dyDescent="0.3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4" x14ac:dyDescent="0.3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4" x14ac:dyDescent="0.3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4" x14ac:dyDescent="0.3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4" x14ac:dyDescent="0.3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4" x14ac:dyDescent="0.3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4" x14ac:dyDescent="0.3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4" x14ac:dyDescent="0.3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4" x14ac:dyDescent="0.3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4" x14ac:dyDescent="0.3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4" x14ac:dyDescent="0.3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4" x14ac:dyDescent="0.3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4" x14ac:dyDescent="0.3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4" x14ac:dyDescent="0.3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4" x14ac:dyDescent="0.3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4" x14ac:dyDescent="0.3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4" x14ac:dyDescent="0.3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4" x14ac:dyDescent="0.3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4" x14ac:dyDescent="0.3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4" x14ac:dyDescent="0.3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4" x14ac:dyDescent="0.3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4" x14ac:dyDescent="0.3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4" x14ac:dyDescent="0.3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4" x14ac:dyDescent="0.3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4" x14ac:dyDescent="0.3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4" x14ac:dyDescent="0.3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4" x14ac:dyDescent="0.3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4" x14ac:dyDescent="0.3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4" x14ac:dyDescent="0.3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4" x14ac:dyDescent="0.3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4" x14ac:dyDescent="0.3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4" x14ac:dyDescent="0.3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4" x14ac:dyDescent="0.3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4" x14ac:dyDescent="0.3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4" x14ac:dyDescent="0.3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4" x14ac:dyDescent="0.3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4" x14ac:dyDescent="0.3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4" x14ac:dyDescent="0.3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4" x14ac:dyDescent="0.3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4" x14ac:dyDescent="0.3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4" x14ac:dyDescent="0.3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4" x14ac:dyDescent="0.3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4" x14ac:dyDescent="0.3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4" x14ac:dyDescent="0.3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4" x14ac:dyDescent="0.3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4" x14ac:dyDescent="0.3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4" x14ac:dyDescent="0.3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4" x14ac:dyDescent="0.3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4" x14ac:dyDescent="0.3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4" x14ac:dyDescent="0.3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4" x14ac:dyDescent="0.3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4" x14ac:dyDescent="0.3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4" x14ac:dyDescent="0.3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4" x14ac:dyDescent="0.3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4" x14ac:dyDescent="0.3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4" x14ac:dyDescent="0.3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4" x14ac:dyDescent="0.3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4" x14ac:dyDescent="0.3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4" x14ac:dyDescent="0.3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4" x14ac:dyDescent="0.3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4" x14ac:dyDescent="0.3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4" x14ac:dyDescent="0.3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4" x14ac:dyDescent="0.3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4" x14ac:dyDescent="0.3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4" x14ac:dyDescent="0.3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4" x14ac:dyDescent="0.3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4" x14ac:dyDescent="0.3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4" x14ac:dyDescent="0.3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4" x14ac:dyDescent="0.3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4" x14ac:dyDescent="0.3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4" x14ac:dyDescent="0.3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4" x14ac:dyDescent="0.3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4" x14ac:dyDescent="0.3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4" x14ac:dyDescent="0.3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4" x14ac:dyDescent="0.3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4" x14ac:dyDescent="0.3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4" x14ac:dyDescent="0.3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4" x14ac:dyDescent="0.3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4" x14ac:dyDescent="0.3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4" x14ac:dyDescent="0.3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4" x14ac:dyDescent="0.3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4" x14ac:dyDescent="0.3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4" x14ac:dyDescent="0.3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4" x14ac:dyDescent="0.3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4" x14ac:dyDescent="0.3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4" x14ac:dyDescent="0.3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4" x14ac:dyDescent="0.3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4" x14ac:dyDescent="0.3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4" x14ac:dyDescent="0.3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4" x14ac:dyDescent="0.3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4" x14ac:dyDescent="0.3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4" x14ac:dyDescent="0.3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4" x14ac:dyDescent="0.3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4" x14ac:dyDescent="0.3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4" x14ac:dyDescent="0.3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4" x14ac:dyDescent="0.3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4" x14ac:dyDescent="0.3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4" x14ac:dyDescent="0.3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4" x14ac:dyDescent="0.3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4" x14ac:dyDescent="0.3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4" x14ac:dyDescent="0.3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4" x14ac:dyDescent="0.3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4" x14ac:dyDescent="0.3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4" x14ac:dyDescent="0.3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4" x14ac:dyDescent="0.3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4" x14ac:dyDescent="0.3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4" x14ac:dyDescent="0.3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4" x14ac:dyDescent="0.3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4" x14ac:dyDescent="0.3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4" x14ac:dyDescent="0.3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4" x14ac:dyDescent="0.3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4" x14ac:dyDescent="0.3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4" x14ac:dyDescent="0.3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4" x14ac:dyDescent="0.3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4" x14ac:dyDescent="0.3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4" x14ac:dyDescent="0.3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4" x14ac:dyDescent="0.3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4" x14ac:dyDescent="0.3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4" x14ac:dyDescent="0.3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4" x14ac:dyDescent="0.3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4" x14ac:dyDescent="0.3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4" x14ac:dyDescent="0.3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4" x14ac:dyDescent="0.3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4" x14ac:dyDescent="0.3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4" x14ac:dyDescent="0.3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4" x14ac:dyDescent="0.3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4" x14ac:dyDescent="0.3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4" x14ac:dyDescent="0.3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4" x14ac:dyDescent="0.3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4" x14ac:dyDescent="0.3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4" x14ac:dyDescent="0.3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4" x14ac:dyDescent="0.3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4" x14ac:dyDescent="0.3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4" x14ac:dyDescent="0.3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4" x14ac:dyDescent="0.3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4" x14ac:dyDescent="0.3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4" x14ac:dyDescent="0.3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4" x14ac:dyDescent="0.3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4" x14ac:dyDescent="0.3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4" x14ac:dyDescent="0.3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4" x14ac:dyDescent="0.3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4" x14ac:dyDescent="0.3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4" x14ac:dyDescent="0.3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4" x14ac:dyDescent="0.3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4" x14ac:dyDescent="0.3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4" x14ac:dyDescent="0.3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4" x14ac:dyDescent="0.3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4" x14ac:dyDescent="0.3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4" x14ac:dyDescent="0.3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4" x14ac:dyDescent="0.3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4" x14ac:dyDescent="0.3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4" x14ac:dyDescent="0.3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4" x14ac:dyDescent="0.3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4" x14ac:dyDescent="0.3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4" x14ac:dyDescent="0.3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4" x14ac:dyDescent="0.3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4" x14ac:dyDescent="0.3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4" x14ac:dyDescent="0.3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4" x14ac:dyDescent="0.3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4" x14ac:dyDescent="0.3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4" x14ac:dyDescent="0.3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4" x14ac:dyDescent="0.3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4" x14ac:dyDescent="0.3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4" x14ac:dyDescent="0.3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4" x14ac:dyDescent="0.3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4" x14ac:dyDescent="0.3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4" x14ac:dyDescent="0.3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4" x14ac:dyDescent="0.3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4" x14ac:dyDescent="0.3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4" x14ac:dyDescent="0.3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4" x14ac:dyDescent="0.3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4" x14ac:dyDescent="0.3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4" x14ac:dyDescent="0.3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4" x14ac:dyDescent="0.3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4" x14ac:dyDescent="0.3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4" x14ac:dyDescent="0.3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4" x14ac:dyDescent="0.3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4" x14ac:dyDescent="0.3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4" x14ac:dyDescent="0.3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4" x14ac:dyDescent="0.3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4" x14ac:dyDescent="0.3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4" x14ac:dyDescent="0.3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4" x14ac:dyDescent="0.3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4" x14ac:dyDescent="0.3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4" x14ac:dyDescent="0.3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4" x14ac:dyDescent="0.3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4" x14ac:dyDescent="0.3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4" x14ac:dyDescent="0.3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4" x14ac:dyDescent="0.3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4" x14ac:dyDescent="0.3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4" x14ac:dyDescent="0.3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4" x14ac:dyDescent="0.3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4" x14ac:dyDescent="0.3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4" x14ac:dyDescent="0.3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4" x14ac:dyDescent="0.3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4" x14ac:dyDescent="0.3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4" x14ac:dyDescent="0.3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4" x14ac:dyDescent="0.3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4" x14ac:dyDescent="0.3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4" x14ac:dyDescent="0.3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4" x14ac:dyDescent="0.3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4" x14ac:dyDescent="0.3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4" x14ac:dyDescent="0.3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4" x14ac:dyDescent="0.3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4" x14ac:dyDescent="0.3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4" x14ac:dyDescent="0.3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4" x14ac:dyDescent="0.3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4" x14ac:dyDescent="0.3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4" x14ac:dyDescent="0.3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4" x14ac:dyDescent="0.3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4" x14ac:dyDescent="0.3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4" x14ac:dyDescent="0.3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4" x14ac:dyDescent="0.3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4" x14ac:dyDescent="0.3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4" x14ac:dyDescent="0.3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4" x14ac:dyDescent="0.3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4" x14ac:dyDescent="0.3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4" x14ac:dyDescent="0.3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4" x14ac:dyDescent="0.3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4" x14ac:dyDescent="0.3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4" x14ac:dyDescent="0.3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4" x14ac:dyDescent="0.3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4" x14ac:dyDescent="0.3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4" x14ac:dyDescent="0.3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4" x14ac:dyDescent="0.3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4" x14ac:dyDescent="0.3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4" x14ac:dyDescent="0.3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4" x14ac:dyDescent="0.3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4" x14ac:dyDescent="0.3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4" x14ac:dyDescent="0.3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4" x14ac:dyDescent="0.3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4" x14ac:dyDescent="0.3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4" x14ac:dyDescent="0.3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4" x14ac:dyDescent="0.3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4" x14ac:dyDescent="0.3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4" x14ac:dyDescent="0.3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4" x14ac:dyDescent="0.3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4" x14ac:dyDescent="0.3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4" x14ac:dyDescent="0.3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4" x14ac:dyDescent="0.3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4" x14ac:dyDescent="0.3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4" x14ac:dyDescent="0.3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4" x14ac:dyDescent="0.3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4" x14ac:dyDescent="0.3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4" x14ac:dyDescent="0.3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4" x14ac:dyDescent="0.3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4" x14ac:dyDescent="0.3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4" x14ac:dyDescent="0.3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4" x14ac:dyDescent="0.3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4" x14ac:dyDescent="0.3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4" x14ac:dyDescent="0.3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4" x14ac:dyDescent="0.3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4" x14ac:dyDescent="0.3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</sheetData>
  <mergeCells count="1">
    <mergeCell ref="D1:L1"/>
  </mergeCells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  <hyperlink ref="A11" r:id="rId9"/>
    <hyperlink ref="A27" r:id="rId10"/>
    <hyperlink ref="A28" r:id="rId11"/>
    <hyperlink ref="A12" r:id="rId12"/>
    <hyperlink ref="A13" r:id="rId13"/>
    <hyperlink ref="A14" r:id="rId14"/>
    <hyperlink ref="A29" r:id="rId15"/>
    <hyperlink ref="A30" r:id="rId16"/>
    <hyperlink ref="A31" r:id="rId17"/>
    <hyperlink ref="A15" r:id="rId18"/>
    <hyperlink ref="A16" r:id="rId19"/>
    <hyperlink ref="A17" r:id="rId20"/>
    <hyperlink ref="A18" r:id="rId21"/>
    <hyperlink ref="A19" r:id="rId22"/>
    <hyperlink ref="A20" r:id="rId23"/>
    <hyperlink ref="A21" r:id="rId24"/>
    <hyperlink ref="A22" r:id="rId25"/>
    <hyperlink ref="A23" r:id="rId26"/>
    <hyperlink ref="A24" r:id="rId27"/>
    <hyperlink ref="A25" r:id="rId28"/>
    <hyperlink ref="A26" r:id="rId29"/>
    <hyperlink ref="A32" r:id="rId30"/>
  </hyperlinks>
  <pageMargins left="0.7" right="0.7" top="0.75" bottom="0.75" header="0.3" footer="0.3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Indoor Env Quality</vt:lpstr>
      <vt:lpstr>Water Efficiency</vt:lpstr>
      <vt:lpstr>Materials and Resources</vt:lpstr>
      <vt:lpstr>Energy Use Reduction</vt:lpstr>
      <vt:lpstr>Sustainable Sites</vt:lpstr>
      <vt:lpstr>Location and Transportation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Keim</dc:creator>
  <cp:lastModifiedBy>Kristen Keim</cp:lastModifiedBy>
  <dcterms:created xsi:type="dcterms:W3CDTF">2018-06-21T19:30:48Z</dcterms:created>
  <dcterms:modified xsi:type="dcterms:W3CDTF">2018-07-10T21:20:20Z</dcterms:modified>
</cp:coreProperties>
</file>